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นักเรียน\ปีการ 67\"/>
    </mc:Choice>
  </mc:AlternateContent>
  <xr:revisionPtr revIDLastSave="0" documentId="13_ncr:1_{0794F508-4B91-4155-A926-167B67CE6A9F}" xr6:coauthVersionLast="47" xr6:coauthVersionMax="47" xr10:uidLastSave="{00000000-0000-0000-0000-000000000000}"/>
  <bookViews>
    <workbookView xWindow="-120" yWindow="-120" windowWidth="21840" windowHeight="13140" activeTab="9" xr2:uid="{00000000-000D-0000-FFFF-FFFF00000000}"/>
  </bookViews>
  <sheets>
    <sheet name="อ.1" sheetId="24" r:id="rId1"/>
    <sheet name="อ.2" sheetId="22" r:id="rId2"/>
    <sheet name="อ.3" sheetId="21" r:id="rId3"/>
    <sheet name="ป.1" sheetId="20" r:id="rId4"/>
    <sheet name="ป.2" sheetId="19" r:id="rId5"/>
    <sheet name="ป.3" sheetId="18" r:id="rId6"/>
    <sheet name="ป.4" sheetId="17" r:id="rId7"/>
    <sheet name="ป.5" sheetId="16" r:id="rId8"/>
    <sheet name="ป.6" sheetId="15" r:id="rId9"/>
    <sheet name="รวมแยกเพศ" sheetId="13" r:id="rId10"/>
  </sheets>
  <definedNames>
    <definedName name="_xlnm._FilterDatabase" localSheetId="3" hidden="1">ป.1!$A$4:$AD$4</definedName>
    <definedName name="_xlnm._FilterDatabase" localSheetId="4" hidden="1">ป.2!$A$3:$T$25</definedName>
    <definedName name="_xlnm._FilterDatabase" localSheetId="5" hidden="1">ป.3!$A$3:$T$25</definedName>
    <definedName name="_xlnm._FilterDatabase" localSheetId="6" hidden="1">ป.4!$A$3:$T$28</definedName>
    <definedName name="_xlnm._FilterDatabase" localSheetId="7" hidden="1">ป.5!$A$3:$T$34</definedName>
    <definedName name="_xlnm._FilterDatabase" localSheetId="8" hidden="1">ป.6!$A$3:$S$3</definedName>
    <definedName name="_xlnm._FilterDatabase" localSheetId="0" hidden="1">อ.1!$A$3:$T$12</definedName>
    <definedName name="_xlnm._FilterDatabase" localSheetId="1" hidden="1">อ.2!$A$4:$AD$14</definedName>
    <definedName name="_xlnm._FilterDatabase" localSheetId="2" hidden="1">อ.3!$A$4:$AD$4</definedName>
    <definedName name="_xlnm.Print_Area" localSheetId="3">ป.1!$K$1:$S$15</definedName>
    <definedName name="_xlnm.Print_Area" localSheetId="4">ป.2!$K$1:$S$14</definedName>
    <definedName name="_xlnm.Print_Area" localSheetId="5">ป.3!$K$1:$S$13</definedName>
    <definedName name="_xlnm.Print_Area" localSheetId="6">ป.4!$K$1:$S$19</definedName>
    <definedName name="_xlnm.Print_Area" localSheetId="7">ป.5!$K$1:$S$20</definedName>
    <definedName name="_xlnm.Print_Area" localSheetId="8">ป.6!$K$1:$S$14</definedName>
    <definedName name="_xlnm.Print_Area" localSheetId="9">รวมแยกเพศ!$A$1:$E$25</definedName>
    <definedName name="_xlnm.Print_Area" localSheetId="0">อ.1!$K$1:$S$4</definedName>
    <definedName name="_xlnm.Print_Area" localSheetId="1">อ.2!$K$1:$S$14</definedName>
    <definedName name="_xlnm.Print_Area" localSheetId="2">อ.3!$K$1:$S$16</definedName>
    <definedName name="_xlnm.Print_Titles" localSheetId="3">ป.1!$2:$3</definedName>
    <definedName name="_xlnm.Print_Titles" localSheetId="4">ป.2!$2:$3</definedName>
    <definedName name="_xlnm.Print_Titles" localSheetId="5">ป.3!$2:$3</definedName>
    <definedName name="_xlnm.Print_Titles" localSheetId="6">ป.4!$2:$3</definedName>
    <definedName name="_xlnm.Print_Titles" localSheetId="7">ป.5!$2:$3</definedName>
    <definedName name="_xlnm.Print_Titles" localSheetId="8">ป.6!$2:$3</definedName>
    <definedName name="_xlnm.Print_Titles" localSheetId="0">อ.1!$2:$3</definedName>
    <definedName name="_xlnm.Print_Titles" localSheetId="1">อ.2!$2:$3</definedName>
    <definedName name="_xlnm.Print_Titles" localSheetId="2">อ.3!$2:$3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21" l="1"/>
  <c r="T9" i="21"/>
  <c r="M9" i="21"/>
  <c r="W9" i="21"/>
  <c r="V9" i="21"/>
  <c r="D12" i="13"/>
  <c r="K6" i="21" l="1"/>
  <c r="K7" i="21"/>
  <c r="K8" i="21"/>
  <c r="K10" i="21"/>
  <c r="K11" i="21"/>
  <c r="K12" i="21"/>
  <c r="K13" i="21"/>
  <c r="K15" i="21"/>
  <c r="K14" i="21"/>
  <c r="K16" i="21"/>
  <c r="T14" i="21"/>
  <c r="M14" i="21"/>
  <c r="W14" i="21"/>
  <c r="V14" i="21"/>
  <c r="K9" i="15"/>
  <c r="K10" i="15"/>
  <c r="K11" i="15"/>
  <c r="K12" i="15"/>
  <c r="K13" i="15"/>
  <c r="K5" i="15"/>
  <c r="K14" i="15"/>
  <c r="T13" i="15"/>
  <c r="M5" i="15"/>
  <c r="W13" i="15"/>
  <c r="V13" i="15"/>
  <c r="M13" i="20"/>
  <c r="W13" i="20"/>
  <c r="V13" i="20"/>
  <c r="T5" i="20"/>
  <c r="T13" i="20"/>
  <c r="M5" i="20"/>
  <c r="W5" i="20"/>
  <c r="V5" i="20"/>
  <c r="M13" i="21"/>
  <c r="W13" i="21"/>
  <c r="V13" i="21"/>
  <c r="T7" i="21"/>
  <c r="T13" i="21"/>
  <c r="M7" i="21"/>
  <c r="W7" i="21"/>
  <c r="V7" i="21"/>
  <c r="M10" i="22"/>
  <c r="W10" i="22"/>
  <c r="V10" i="22"/>
  <c r="M6" i="22"/>
  <c r="W6" i="22"/>
  <c r="V6" i="22"/>
  <c r="T5" i="22"/>
  <c r="T6" i="22"/>
  <c r="T10" i="22"/>
  <c r="M5" i="22"/>
  <c r="W5" i="22"/>
  <c r="V5" i="22"/>
  <c r="E17" i="13"/>
  <c r="E16" i="13"/>
  <c r="F8" i="13" l="1"/>
  <c r="F9" i="13"/>
  <c r="F10" i="13"/>
  <c r="F11" i="13"/>
  <c r="F12" i="13"/>
  <c r="F13" i="13"/>
  <c r="F14" i="13"/>
  <c r="F15" i="13"/>
  <c r="F7" i="13"/>
  <c r="M2" i="15"/>
  <c r="M2" i="18"/>
  <c r="E13" i="24"/>
  <c r="C7" i="13" s="1"/>
  <c r="D13" i="24"/>
  <c r="AA13" i="24"/>
  <c r="K7" i="13" s="1"/>
  <c r="W4" i="24"/>
  <c r="V4" i="24"/>
  <c r="T4" i="24"/>
  <c r="Z13" i="24" s="1"/>
  <c r="J7" i="13" s="1"/>
  <c r="M4" i="24"/>
  <c r="K4" i="24"/>
  <c r="M2" i="24"/>
  <c r="K1" i="24"/>
  <c r="W4" i="18"/>
  <c r="V4" i="18"/>
  <c r="T4" i="18"/>
  <c r="F13" i="24" l="1"/>
  <c r="D7" i="13" s="1"/>
  <c r="B7" i="13"/>
  <c r="W13" i="24"/>
  <c r="G7" i="13" s="1"/>
  <c r="X13" i="24"/>
  <c r="H7" i="13" s="1"/>
  <c r="AB13" i="24"/>
  <c r="L7" i="13" s="1"/>
  <c r="Y13" i="24"/>
  <c r="I7" i="13" s="1"/>
  <c r="AC13" i="24" l="1"/>
  <c r="K8" i="15"/>
  <c r="T6" i="15"/>
  <c r="AD13" i="24" l="1"/>
  <c r="N7" i="13" s="1"/>
  <c r="M7" i="13"/>
  <c r="W16" i="21"/>
  <c r="V16" i="21"/>
  <c r="T16" i="21"/>
  <c r="M16" i="21"/>
  <c r="K5" i="21"/>
  <c r="K4" i="21"/>
  <c r="K4" i="19"/>
  <c r="K5" i="19"/>
  <c r="K6" i="19"/>
  <c r="K7" i="19"/>
  <c r="K8" i="19"/>
  <c r="K9" i="19"/>
  <c r="K10" i="19"/>
  <c r="K11" i="19"/>
  <c r="K12" i="19"/>
  <c r="K13" i="19"/>
  <c r="K14" i="19"/>
  <c r="K5" i="17"/>
  <c r="K6" i="17"/>
  <c r="K7" i="17"/>
  <c r="K8" i="17"/>
  <c r="K9" i="17"/>
  <c r="K10" i="17"/>
  <c r="K11" i="17"/>
  <c r="K12" i="17"/>
  <c r="K13" i="17"/>
  <c r="K14" i="17"/>
  <c r="K15" i="17"/>
  <c r="K16" i="17"/>
  <c r="K17" i="17"/>
  <c r="K18" i="17"/>
  <c r="K19" i="17"/>
  <c r="K4" i="17"/>
  <c r="K5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4" i="16"/>
  <c r="K6" i="15"/>
  <c r="K7" i="15"/>
  <c r="K4" i="15"/>
  <c r="M12" i="15"/>
  <c r="T5" i="17"/>
  <c r="I3" i="13"/>
  <c r="I2" i="13"/>
  <c r="AA24" i="13"/>
  <c r="E27" i="18"/>
  <c r="C12" i="13" s="1"/>
  <c r="R13" i="13" s="1"/>
  <c r="Y13" i="13" s="1"/>
  <c r="E23" i="17"/>
  <c r="C13" i="13" s="1"/>
  <c r="R14" i="13" s="1"/>
  <c r="Y14" i="13" s="1"/>
  <c r="E27" i="16"/>
  <c r="C14" i="13" s="1"/>
  <c r="R15" i="13" s="1"/>
  <c r="Y15" i="13" s="1"/>
  <c r="E28" i="15"/>
  <c r="C15" i="13" s="1"/>
  <c r="R16" i="13"/>
  <c r="Y16" i="13" s="1"/>
  <c r="E27" i="19"/>
  <c r="D27" i="18"/>
  <c r="D23" i="17"/>
  <c r="B13" i="13" s="1"/>
  <c r="D27" i="16"/>
  <c r="F27" i="16" s="1"/>
  <c r="D28" i="15"/>
  <c r="B15" i="13" s="1"/>
  <c r="D27" i="19"/>
  <c r="F27" i="19" s="1"/>
  <c r="L10" i="19"/>
  <c r="M10" i="19"/>
  <c r="T10" i="19"/>
  <c r="V10" i="19"/>
  <c r="W10" i="19"/>
  <c r="T4" i="19"/>
  <c r="V4" i="19"/>
  <c r="W4" i="19"/>
  <c r="L5" i="19"/>
  <c r="M5" i="19"/>
  <c r="T5" i="19"/>
  <c r="Y27" i="19" s="1"/>
  <c r="I11" i="13" s="1"/>
  <c r="V5" i="19"/>
  <c r="W5" i="19"/>
  <c r="L6" i="19"/>
  <c r="M6" i="19"/>
  <c r="T6" i="19"/>
  <c r="V6" i="19"/>
  <c r="W6" i="19"/>
  <c r="L7" i="19"/>
  <c r="M7" i="19"/>
  <c r="T7" i="19"/>
  <c r="V7" i="19"/>
  <c r="W7" i="19"/>
  <c r="L8" i="19"/>
  <c r="M8" i="19"/>
  <c r="T8" i="19"/>
  <c r="V8" i="19"/>
  <c r="W8" i="19"/>
  <c r="L11" i="19"/>
  <c r="M11" i="19"/>
  <c r="T11" i="19"/>
  <c r="V11" i="19"/>
  <c r="W11" i="19"/>
  <c r="L12" i="19"/>
  <c r="M12" i="19"/>
  <c r="T12" i="19"/>
  <c r="V12" i="19"/>
  <c r="W12" i="19"/>
  <c r="L13" i="19"/>
  <c r="M13" i="19"/>
  <c r="T13" i="19"/>
  <c r="V13" i="19"/>
  <c r="W13" i="19"/>
  <c r="L9" i="19"/>
  <c r="M9" i="19"/>
  <c r="T9" i="19"/>
  <c r="V9" i="19"/>
  <c r="W9" i="19"/>
  <c r="L14" i="19"/>
  <c r="M14" i="19"/>
  <c r="T14" i="19"/>
  <c r="V14" i="19"/>
  <c r="W14" i="19"/>
  <c r="M15" i="20"/>
  <c r="T15" i="20"/>
  <c r="V15" i="20"/>
  <c r="W15" i="20"/>
  <c r="M6" i="20"/>
  <c r="T6" i="20"/>
  <c r="V6" i="20"/>
  <c r="W6" i="20"/>
  <c r="M7" i="20"/>
  <c r="T7" i="20"/>
  <c r="V7" i="20"/>
  <c r="W7" i="20"/>
  <c r="M8" i="20"/>
  <c r="T8" i="20"/>
  <c r="V8" i="20"/>
  <c r="W8" i="20"/>
  <c r="M9" i="20"/>
  <c r="T9" i="20"/>
  <c r="V9" i="20"/>
  <c r="W9" i="20"/>
  <c r="M10" i="20"/>
  <c r="T10" i="20"/>
  <c r="V10" i="20"/>
  <c r="W10" i="20"/>
  <c r="M11" i="20"/>
  <c r="T11" i="20"/>
  <c r="V11" i="20"/>
  <c r="W11" i="20"/>
  <c r="M12" i="20"/>
  <c r="T12" i="20"/>
  <c r="V12" i="20"/>
  <c r="W12" i="20"/>
  <c r="M14" i="20"/>
  <c r="T14" i="20"/>
  <c r="V14" i="20"/>
  <c r="W14" i="20"/>
  <c r="T6" i="21"/>
  <c r="V6" i="21"/>
  <c r="W6" i="21"/>
  <c r="T8" i="21"/>
  <c r="V8" i="21"/>
  <c r="W8" i="21"/>
  <c r="T10" i="21"/>
  <c r="V10" i="21"/>
  <c r="W10" i="21"/>
  <c r="T11" i="21"/>
  <c r="V11" i="21"/>
  <c r="W11" i="21"/>
  <c r="T12" i="21"/>
  <c r="V12" i="21"/>
  <c r="W12" i="21"/>
  <c r="T15" i="21"/>
  <c r="V15" i="21"/>
  <c r="W15" i="21"/>
  <c r="M6" i="21"/>
  <c r="M8" i="21"/>
  <c r="M10" i="21"/>
  <c r="M11" i="21"/>
  <c r="M12" i="21"/>
  <c r="M15" i="21"/>
  <c r="M2" i="22"/>
  <c r="M2" i="21"/>
  <c r="M2" i="20"/>
  <c r="M2" i="19"/>
  <c r="M2" i="17"/>
  <c r="M2" i="16"/>
  <c r="K1" i="22"/>
  <c r="K1" i="21"/>
  <c r="K1" i="20"/>
  <c r="K1" i="19"/>
  <c r="K1" i="18"/>
  <c r="K1" i="17"/>
  <c r="K1" i="16"/>
  <c r="K1" i="15"/>
  <c r="T12" i="22"/>
  <c r="V12" i="22"/>
  <c r="W12" i="22"/>
  <c r="T13" i="22"/>
  <c r="V13" i="22"/>
  <c r="W13" i="22"/>
  <c r="T14" i="22"/>
  <c r="V14" i="22"/>
  <c r="W14" i="22"/>
  <c r="M7" i="22"/>
  <c r="M8" i="22"/>
  <c r="M9" i="22"/>
  <c r="M11" i="22"/>
  <c r="M12" i="22"/>
  <c r="M13" i="22"/>
  <c r="M14" i="22"/>
  <c r="E23" i="22"/>
  <c r="C8" i="13" s="1"/>
  <c r="D23" i="22"/>
  <c r="B8" i="13" s="1"/>
  <c r="W11" i="22"/>
  <c r="V11" i="22"/>
  <c r="T11" i="22"/>
  <c r="W9" i="22"/>
  <c r="V9" i="22"/>
  <c r="T9" i="22"/>
  <c r="W8" i="22"/>
  <c r="V8" i="22"/>
  <c r="T8" i="22"/>
  <c r="W7" i="22"/>
  <c r="V7" i="22"/>
  <c r="T7" i="22"/>
  <c r="W4" i="22"/>
  <c r="V4" i="22"/>
  <c r="T4" i="22"/>
  <c r="AB23" i="22" s="1"/>
  <c r="L8" i="13" s="1"/>
  <c r="M4" i="22"/>
  <c r="E26" i="21"/>
  <c r="C9" i="13" s="1"/>
  <c r="R9" i="13" s="1"/>
  <c r="Y9" i="13" s="1"/>
  <c r="D26" i="21"/>
  <c r="B9" i="13" s="1"/>
  <c r="W5" i="21"/>
  <c r="V5" i="21"/>
  <c r="T5" i="21"/>
  <c r="M5" i="21"/>
  <c r="W4" i="21"/>
  <c r="V4" i="21"/>
  <c r="T4" i="21"/>
  <c r="AA26" i="21" s="1"/>
  <c r="K9" i="13" s="1"/>
  <c r="K16" i="13" s="1"/>
  <c r="M4" i="21"/>
  <c r="D23" i="20"/>
  <c r="E23" i="20"/>
  <c r="C10" i="13" s="1"/>
  <c r="W19" i="17"/>
  <c r="V19" i="17"/>
  <c r="W18" i="17"/>
  <c r="V18" i="17"/>
  <c r="T6" i="17"/>
  <c r="T7" i="17"/>
  <c r="T8" i="17"/>
  <c r="T9" i="17"/>
  <c r="T10" i="17"/>
  <c r="T11" i="17"/>
  <c r="T12" i="17"/>
  <c r="T13" i="17"/>
  <c r="T14" i="17"/>
  <c r="T15" i="17"/>
  <c r="T16" i="17"/>
  <c r="T17" i="17"/>
  <c r="T18" i="17"/>
  <c r="T19" i="17"/>
  <c r="T4" i="17"/>
  <c r="L19" i="17"/>
  <c r="M19" i="17"/>
  <c r="C11" i="13"/>
  <c r="W4" i="20"/>
  <c r="V4" i="20"/>
  <c r="T4" i="20"/>
  <c r="M4" i="20"/>
  <c r="M4" i="19"/>
  <c r="L4" i="19"/>
  <c r="W13" i="18"/>
  <c r="V13" i="18"/>
  <c r="T13" i="18"/>
  <c r="M13" i="18"/>
  <c r="L13" i="18"/>
  <c r="W12" i="18"/>
  <c r="V12" i="18"/>
  <c r="T12" i="18"/>
  <c r="M12" i="18"/>
  <c r="L12" i="18"/>
  <c r="W11" i="18"/>
  <c r="V11" i="18"/>
  <c r="T11" i="18"/>
  <c r="M11" i="18"/>
  <c r="L11" i="18"/>
  <c r="W10" i="18"/>
  <c r="V10" i="18"/>
  <c r="T10" i="18"/>
  <c r="M10" i="18"/>
  <c r="L10" i="18"/>
  <c r="W9" i="18"/>
  <c r="V9" i="18"/>
  <c r="T9" i="18"/>
  <c r="M9" i="18"/>
  <c r="L9" i="18"/>
  <c r="W8" i="18"/>
  <c r="V8" i="18"/>
  <c r="T8" i="18"/>
  <c r="M8" i="18"/>
  <c r="L8" i="18"/>
  <c r="W7" i="18"/>
  <c r="V7" i="18"/>
  <c r="T7" i="18"/>
  <c r="M7" i="18"/>
  <c r="L7" i="18"/>
  <c r="W6" i="18"/>
  <c r="V6" i="18"/>
  <c r="T6" i="18"/>
  <c r="M6" i="18"/>
  <c r="L6" i="18"/>
  <c r="W5" i="18"/>
  <c r="V5" i="18"/>
  <c r="T5" i="18"/>
  <c r="AB27" i="18" s="1"/>
  <c r="L12" i="13" s="1"/>
  <c r="M5" i="18"/>
  <c r="L5" i="18"/>
  <c r="M18" i="17"/>
  <c r="L18" i="17"/>
  <c r="W17" i="17"/>
  <c r="V17" i="17"/>
  <c r="M17" i="17"/>
  <c r="L17" i="17"/>
  <c r="W16" i="17"/>
  <c r="V16" i="17"/>
  <c r="M16" i="17"/>
  <c r="L16" i="17"/>
  <c r="W15" i="17"/>
  <c r="V15" i="17"/>
  <c r="M15" i="17"/>
  <c r="L15" i="17"/>
  <c r="W14" i="17"/>
  <c r="V14" i="17"/>
  <c r="M14" i="17"/>
  <c r="L14" i="17"/>
  <c r="W13" i="17"/>
  <c r="V13" i="17"/>
  <c r="M13" i="17"/>
  <c r="L13" i="17"/>
  <c r="W12" i="17"/>
  <c r="V12" i="17"/>
  <c r="M12" i="17"/>
  <c r="L12" i="17"/>
  <c r="W11" i="17"/>
  <c r="V11" i="17"/>
  <c r="M11" i="17"/>
  <c r="L11" i="17"/>
  <c r="W10" i="17"/>
  <c r="V10" i="17"/>
  <c r="M10" i="17"/>
  <c r="L10" i="17"/>
  <c r="W9" i="17"/>
  <c r="V9" i="17"/>
  <c r="M9" i="17"/>
  <c r="L9" i="17"/>
  <c r="W8" i="17"/>
  <c r="V8" i="17"/>
  <c r="M8" i="17"/>
  <c r="L8" i="17"/>
  <c r="W7" i="17"/>
  <c r="V7" i="17"/>
  <c r="M7" i="17"/>
  <c r="L7" i="17"/>
  <c r="W6" i="17"/>
  <c r="V6" i="17"/>
  <c r="M6" i="17"/>
  <c r="L6" i="17"/>
  <c r="W5" i="17"/>
  <c r="V5" i="17"/>
  <c r="M5" i="17"/>
  <c r="L5" i="17"/>
  <c r="W4" i="17"/>
  <c r="V4" i="17"/>
  <c r="M4" i="17"/>
  <c r="L4" i="17"/>
  <c r="W20" i="16"/>
  <c r="V20" i="16"/>
  <c r="T20" i="16"/>
  <c r="M20" i="16"/>
  <c r="L20" i="16"/>
  <c r="W19" i="16"/>
  <c r="V19" i="16"/>
  <c r="T19" i="16"/>
  <c r="M19" i="16"/>
  <c r="L19" i="16"/>
  <c r="W18" i="16"/>
  <c r="V18" i="16"/>
  <c r="T18" i="16"/>
  <c r="M18" i="16"/>
  <c r="L18" i="16"/>
  <c r="W17" i="16"/>
  <c r="V17" i="16"/>
  <c r="T17" i="16"/>
  <c r="M17" i="16"/>
  <c r="L17" i="16"/>
  <c r="W16" i="16"/>
  <c r="V16" i="16"/>
  <c r="T16" i="16"/>
  <c r="M16" i="16"/>
  <c r="L16" i="16"/>
  <c r="W15" i="16"/>
  <c r="V15" i="16"/>
  <c r="T15" i="16"/>
  <c r="M15" i="16"/>
  <c r="L15" i="16"/>
  <c r="W14" i="16"/>
  <c r="V14" i="16"/>
  <c r="T14" i="16"/>
  <c r="M14" i="16"/>
  <c r="L14" i="16"/>
  <c r="W13" i="16"/>
  <c r="V13" i="16"/>
  <c r="T13" i="16"/>
  <c r="M13" i="16"/>
  <c r="L13" i="16"/>
  <c r="W12" i="16"/>
  <c r="V12" i="16"/>
  <c r="T12" i="16"/>
  <c r="M12" i="16"/>
  <c r="L12" i="16"/>
  <c r="W11" i="16"/>
  <c r="V11" i="16"/>
  <c r="T11" i="16"/>
  <c r="M11" i="16"/>
  <c r="L11" i="16"/>
  <c r="W10" i="16"/>
  <c r="V10" i="16"/>
  <c r="T10" i="16"/>
  <c r="M10" i="16"/>
  <c r="L10" i="16"/>
  <c r="W9" i="16"/>
  <c r="V9" i="16"/>
  <c r="T9" i="16"/>
  <c r="M9" i="16"/>
  <c r="L9" i="16"/>
  <c r="W8" i="16"/>
  <c r="V8" i="16"/>
  <c r="T8" i="16"/>
  <c r="M8" i="16"/>
  <c r="L8" i="16"/>
  <c r="W7" i="16"/>
  <c r="V7" i="16"/>
  <c r="T7" i="16"/>
  <c r="Y27" i="16" s="1"/>
  <c r="I14" i="13" s="1"/>
  <c r="M7" i="16"/>
  <c r="L7" i="16"/>
  <c r="W6" i="16"/>
  <c r="V6" i="16"/>
  <c r="T6" i="16"/>
  <c r="M6" i="16"/>
  <c r="L6" i="16"/>
  <c r="W5" i="16"/>
  <c r="V5" i="16"/>
  <c r="T5" i="16"/>
  <c r="M5" i="16"/>
  <c r="L5" i="16"/>
  <c r="W4" i="16"/>
  <c r="V4" i="16"/>
  <c r="T4" i="16"/>
  <c r="M4" i="16"/>
  <c r="L4" i="16"/>
  <c r="T14" i="15"/>
  <c r="L6" i="15"/>
  <c r="M6" i="15"/>
  <c r="L7" i="15"/>
  <c r="M7" i="15"/>
  <c r="L8" i="15"/>
  <c r="M8" i="15"/>
  <c r="L9" i="15"/>
  <c r="M9" i="15"/>
  <c r="L10" i="15"/>
  <c r="M10" i="15"/>
  <c r="L11" i="15"/>
  <c r="M11" i="15"/>
  <c r="L12" i="15"/>
  <c r="L13" i="15"/>
  <c r="M13" i="15"/>
  <c r="L14" i="15"/>
  <c r="M14" i="15"/>
  <c r="W14" i="15"/>
  <c r="V14" i="15"/>
  <c r="W12" i="15"/>
  <c r="V12" i="15"/>
  <c r="T12" i="15"/>
  <c r="W11" i="15"/>
  <c r="V11" i="15"/>
  <c r="T11" i="15"/>
  <c r="W10" i="15"/>
  <c r="V10" i="15"/>
  <c r="T10" i="15"/>
  <c r="W9" i="15"/>
  <c r="V9" i="15"/>
  <c r="T9" i="15"/>
  <c r="W8" i="15"/>
  <c r="V8" i="15"/>
  <c r="T8" i="15"/>
  <c r="W7" i="15"/>
  <c r="V7" i="15"/>
  <c r="T7" i="15"/>
  <c r="W6" i="15"/>
  <c r="V6" i="15"/>
  <c r="W5" i="15"/>
  <c r="V5" i="15"/>
  <c r="T5" i="15"/>
  <c r="W4" i="15"/>
  <c r="V4" i="15"/>
  <c r="T4" i="15"/>
  <c r="AB28" i="15" s="1"/>
  <c r="L15" i="13" s="1"/>
  <c r="M4" i="15"/>
  <c r="L4" i="15"/>
  <c r="T24" i="13"/>
  <c r="AB23" i="17"/>
  <c r="L13" i="13" s="1"/>
  <c r="E18" i="13"/>
  <c r="X27" i="18" l="1"/>
  <c r="H12" i="13" s="1"/>
  <c r="Z27" i="16"/>
  <c r="J14" i="13" s="1"/>
  <c r="AB23" i="20"/>
  <c r="L10" i="13" s="1"/>
  <c r="R10" i="13"/>
  <c r="Y10" i="13" s="1"/>
  <c r="C17" i="13"/>
  <c r="Y26" i="21"/>
  <c r="I9" i="13" s="1"/>
  <c r="I16" i="13" s="1"/>
  <c r="B16" i="13"/>
  <c r="R8" i="13"/>
  <c r="R11" i="13" s="1"/>
  <c r="C16" i="13"/>
  <c r="C18" i="13" s="1"/>
  <c r="AA28" i="15"/>
  <c r="K15" i="13" s="1"/>
  <c r="F23" i="20"/>
  <c r="Z23" i="17"/>
  <c r="J13" i="13" s="1"/>
  <c r="Y23" i="17"/>
  <c r="I13" i="13" s="1"/>
  <c r="Q16" i="13"/>
  <c r="Q14" i="13"/>
  <c r="D13" i="13"/>
  <c r="X23" i="17"/>
  <c r="H13" i="13" s="1"/>
  <c r="W27" i="19"/>
  <c r="Z27" i="19"/>
  <c r="J11" i="13" s="1"/>
  <c r="F26" i="21"/>
  <c r="Z28" i="15"/>
  <c r="J15" i="13" s="1"/>
  <c r="W23" i="17"/>
  <c r="D8" i="13"/>
  <c r="W23" i="20"/>
  <c r="G10" i="13" s="1"/>
  <c r="AB27" i="19"/>
  <c r="L11" i="13" s="1"/>
  <c r="W26" i="21"/>
  <c r="G9" i="13" s="1"/>
  <c r="G16" i="13" s="1"/>
  <c r="W27" i="18"/>
  <c r="B10" i="13"/>
  <c r="Z26" i="21"/>
  <c r="J9" i="13" s="1"/>
  <c r="J16" i="13" s="1"/>
  <c r="Q9" i="13"/>
  <c r="X9" i="13" s="1"/>
  <c r="Z9" i="13" s="1"/>
  <c r="AB9" i="13" s="1"/>
  <c r="D9" i="13"/>
  <c r="Z23" i="22"/>
  <c r="J8" i="13" s="1"/>
  <c r="Q13" i="13"/>
  <c r="S13" i="13" s="1"/>
  <c r="U13" i="13" s="1"/>
  <c r="F28" i="15"/>
  <c r="D15" i="13" s="1"/>
  <c r="AA27" i="19"/>
  <c r="K11" i="13" s="1"/>
  <c r="Q8" i="13"/>
  <c r="F23" i="22"/>
  <c r="S16" i="13"/>
  <c r="U16" i="13" s="1"/>
  <c r="X16" i="13"/>
  <c r="Z16" i="13" s="1"/>
  <c r="AB16" i="13" s="1"/>
  <c r="B14" i="13"/>
  <c r="S14" i="13"/>
  <c r="U14" i="13" s="1"/>
  <c r="X14" i="13"/>
  <c r="Z14" i="13" s="1"/>
  <c r="AB14" i="13" s="1"/>
  <c r="F23" i="17"/>
  <c r="F27" i="18"/>
  <c r="R12" i="13"/>
  <c r="B11" i="13"/>
  <c r="D11" i="13" s="1"/>
  <c r="W23" i="22"/>
  <c r="G8" i="13" s="1"/>
  <c r="X23" i="22"/>
  <c r="H8" i="13" s="1"/>
  <c r="AA23" i="22"/>
  <c r="K8" i="13" s="1"/>
  <c r="Y23" i="22"/>
  <c r="AB26" i="21"/>
  <c r="L9" i="13" s="1"/>
  <c r="L16" i="13" s="1"/>
  <c r="X26" i="21"/>
  <c r="Z23" i="20"/>
  <c r="J10" i="13" s="1"/>
  <c r="AA23" i="20"/>
  <c r="K10" i="13" s="1"/>
  <c r="X23" i="20"/>
  <c r="H10" i="13" s="1"/>
  <c r="Y23" i="20"/>
  <c r="I10" i="13" s="1"/>
  <c r="G11" i="13"/>
  <c r="X27" i="19"/>
  <c r="H11" i="13" s="1"/>
  <c r="AA27" i="18"/>
  <c r="K12" i="13" s="1"/>
  <c r="Y27" i="18"/>
  <c r="I12" i="13" s="1"/>
  <c r="Z27" i="18"/>
  <c r="J12" i="13" s="1"/>
  <c r="G13" i="13"/>
  <c r="AA23" i="17"/>
  <c r="K13" i="13" s="1"/>
  <c r="AA27" i="16"/>
  <c r="K14" i="13" s="1"/>
  <c r="W27" i="16"/>
  <c r="G14" i="13" s="1"/>
  <c r="X27" i="16"/>
  <c r="H14" i="13" s="1"/>
  <c r="AB27" i="16"/>
  <c r="L14" i="13" s="1"/>
  <c r="W28" i="15"/>
  <c r="Y28" i="15"/>
  <c r="I15" i="13" s="1"/>
  <c r="X28" i="15"/>
  <c r="H15" i="13" s="1"/>
  <c r="L17" i="13" l="1"/>
  <c r="L18" i="13" s="1"/>
  <c r="J17" i="13"/>
  <c r="H17" i="13"/>
  <c r="I17" i="13"/>
  <c r="B17" i="13"/>
  <c r="B18" i="13" s="1"/>
  <c r="K17" i="13"/>
  <c r="D16" i="13"/>
  <c r="Y8" i="13"/>
  <c r="Y11" i="13" s="1"/>
  <c r="S9" i="13"/>
  <c r="U9" i="13" s="1"/>
  <c r="Q10" i="13"/>
  <c r="Q11" i="13" s="1"/>
  <c r="S11" i="13" s="1"/>
  <c r="R21" i="13" s="1"/>
  <c r="U21" i="13" s="1"/>
  <c r="D10" i="13"/>
  <c r="AC23" i="22"/>
  <c r="M8" i="13" s="1"/>
  <c r="X13" i="13"/>
  <c r="Z13" i="13" s="1"/>
  <c r="AB13" i="13" s="1"/>
  <c r="Q15" i="13"/>
  <c r="S15" i="13" s="1"/>
  <c r="U15" i="13" s="1"/>
  <c r="D14" i="13"/>
  <c r="X8" i="13"/>
  <c r="S8" i="13"/>
  <c r="U8" i="13" s="1"/>
  <c r="X15" i="13"/>
  <c r="Z15" i="13" s="1"/>
  <c r="AB15" i="13" s="1"/>
  <c r="Q12" i="13"/>
  <c r="Y12" i="13"/>
  <c r="Y17" i="13" s="1"/>
  <c r="R17" i="13"/>
  <c r="R18" i="13" s="1"/>
  <c r="I8" i="13"/>
  <c r="H9" i="13"/>
  <c r="H16" i="13" s="1"/>
  <c r="AC26" i="21"/>
  <c r="M9" i="13" s="1"/>
  <c r="M16" i="13" s="1"/>
  <c r="AC23" i="20"/>
  <c r="M10" i="13" s="1"/>
  <c r="AC27" i="19"/>
  <c r="M11" i="13" s="1"/>
  <c r="AC27" i="18"/>
  <c r="M12" i="13" s="1"/>
  <c r="AC23" i="17"/>
  <c r="M13" i="13" s="1"/>
  <c r="AC27" i="16"/>
  <c r="M14" i="13" s="1"/>
  <c r="AC28" i="15"/>
  <c r="M15" i="13" s="1"/>
  <c r="G15" i="13"/>
  <c r="G17" i="13" s="1"/>
  <c r="AD23" i="17" l="1"/>
  <c r="N13" i="13" s="1"/>
  <c r="AD27" i="18"/>
  <c r="M17" i="13"/>
  <c r="M18" i="13" s="1"/>
  <c r="D17" i="13"/>
  <c r="D18" i="13" s="1"/>
  <c r="Y18" i="13"/>
  <c r="AD23" i="22"/>
  <c r="N8" i="13" s="1"/>
  <c r="J18" i="13"/>
  <c r="S10" i="13"/>
  <c r="U10" i="13" s="1"/>
  <c r="U11" i="13" s="1"/>
  <c r="X10" i="13"/>
  <c r="Z10" i="13" s="1"/>
  <c r="AB10" i="13" s="1"/>
  <c r="AD28" i="15"/>
  <c r="N15" i="13" s="1"/>
  <c r="AD27" i="19"/>
  <c r="N11" i="13" s="1"/>
  <c r="Z8" i="13"/>
  <c r="AB8" i="13" s="1"/>
  <c r="X11" i="13"/>
  <c r="Z11" i="13" s="1"/>
  <c r="Y21" i="13" s="1"/>
  <c r="AB21" i="13" s="1"/>
  <c r="Q17" i="13"/>
  <c r="X12" i="13"/>
  <c r="S12" i="13"/>
  <c r="U12" i="13" s="1"/>
  <c r="U17" i="13" s="1"/>
  <c r="K18" i="13"/>
  <c r="G18" i="13"/>
  <c r="I18" i="13"/>
  <c r="AD26" i="21"/>
  <c r="N9" i="13" s="1"/>
  <c r="N16" i="13" s="1"/>
  <c r="H18" i="13"/>
  <c r="AD23" i="20"/>
  <c r="N10" i="13" s="1"/>
  <c r="AD27" i="16"/>
  <c r="N14" i="13" s="1"/>
  <c r="N17" i="13" l="1"/>
  <c r="AB11" i="13"/>
  <c r="U18" i="13"/>
  <c r="Z12" i="13"/>
  <c r="AB12" i="13" s="1"/>
  <c r="AB17" i="13" s="1"/>
  <c r="X17" i="13"/>
  <c r="S17" i="13"/>
  <c r="Q18" i="13"/>
  <c r="N18" i="13" l="1"/>
  <c r="AB18" i="13"/>
  <c r="R22" i="13"/>
  <c r="S18" i="13"/>
  <c r="Z17" i="13"/>
  <c r="X18" i="13"/>
  <c r="Y22" i="13" l="1"/>
  <c r="Z18" i="13"/>
  <c r="U22" i="13"/>
  <c r="U24" i="13" s="1"/>
  <c r="R24" i="13"/>
  <c r="Y24" i="13" l="1"/>
  <c r="AB22" i="13"/>
  <c r="AB24" i="13" s="1"/>
</calcChain>
</file>

<file path=xl/sharedStrings.xml><?xml version="1.0" encoding="utf-8"?>
<sst xmlns="http://schemas.openxmlformats.org/spreadsheetml/2006/main" count="1378" uniqueCount="617">
  <si>
    <t>ชั้นอนุบาล 1</t>
  </si>
  <si>
    <t>ที่</t>
  </si>
  <si>
    <t>เลขประจำตัวนักเรียน</t>
  </si>
  <si>
    <t xml:space="preserve">ชื่อ - </t>
  </si>
  <si>
    <t>นามสกุล</t>
  </si>
  <si>
    <t>เลขประจำตัวประชาชน</t>
  </si>
  <si>
    <t>หมายเหตุ</t>
  </si>
  <si>
    <t>ชื่อ - นามสกุล</t>
  </si>
  <si>
    <t xml:space="preserve">เลขที่บ้าน </t>
  </si>
  <si>
    <t xml:space="preserve">หมู่ </t>
  </si>
  <si>
    <t xml:space="preserve">ตำบล </t>
  </si>
  <si>
    <t>อำเภอ</t>
  </si>
  <si>
    <t>วันเกิด</t>
  </si>
  <si>
    <t>เบอร์โทรศัพท์ผู้ปกครอง</t>
  </si>
  <si>
    <t>ชื่อ</t>
  </si>
  <si>
    <t>เด็กชาย</t>
  </si>
  <si>
    <t>นรภัทร</t>
  </si>
  <si>
    <t>คำใบศรี</t>
  </si>
  <si>
    <t>199/1</t>
  </si>
  <si>
    <t>10</t>
  </si>
  <si>
    <t>สรอย</t>
  </si>
  <si>
    <t>วังชิ้น จ.แพร่</t>
  </si>
  <si>
    <t>พิสิษฐ์</t>
  </si>
  <si>
    <t>เล่ห์รักษ์</t>
  </si>
  <si>
    <t>15</t>
  </si>
  <si>
    <t>3</t>
  </si>
  <si>
    <t>บ้านเหล่า</t>
  </si>
  <si>
    <t>แม่ใจ</t>
  </si>
  <si>
    <t>วรุณวาที</t>
  </si>
  <si>
    <t>ปัญสุวรรณ</t>
  </si>
  <si>
    <t>50</t>
  </si>
  <si>
    <t>12</t>
  </si>
  <si>
    <t>0931354673</t>
  </si>
  <si>
    <t>สวัสดิภาพ</t>
  </si>
  <si>
    <t>หลอดทอง</t>
  </si>
  <si>
    <t>65</t>
  </si>
  <si>
    <t>0844615416</t>
  </si>
  <si>
    <t>เด็กหญิง</t>
  </si>
  <si>
    <t>ณัชชา</t>
  </si>
  <si>
    <t>ใจตรง</t>
  </si>
  <si>
    <t>99</t>
  </si>
  <si>
    <t>2</t>
  </si>
  <si>
    <t>0884127207</t>
  </si>
  <si>
    <t>ใจเพียร</t>
  </si>
  <si>
    <t>121</t>
  </si>
  <si>
    <t>4</t>
  </si>
  <si>
    <t>วริศรา</t>
  </si>
  <si>
    <t>โยธา</t>
  </si>
  <si>
    <t>112</t>
  </si>
  <si>
    <t>0882855052</t>
  </si>
  <si>
    <t>อัญญดา</t>
  </si>
  <si>
    <t>คำเมืองใจ</t>
  </si>
  <si>
    <t>136</t>
  </si>
  <si>
    <t>0954500963</t>
  </si>
  <si>
    <t>จำนวนนักเรียนแยกตามเพศ</t>
  </si>
  <si>
    <t>นักเรียนในเขตพื้นที่บริการโรงเรียน</t>
  </si>
  <si>
    <t>ต.บ้านเหล่า</t>
  </si>
  <si>
    <t>นอกเขต ต.บ้านเหล่า</t>
  </si>
  <si>
    <t>รวม</t>
  </si>
  <si>
    <t>ชาย</t>
  </si>
  <si>
    <t>หญิง</t>
  </si>
  <si>
    <t>1บ้านเหล่า</t>
  </si>
  <si>
    <t>2บ้านเหล่า</t>
  </si>
  <si>
    <t>3บ้านเหล่า</t>
  </si>
  <si>
    <t>4บ้านเหล่า</t>
  </si>
  <si>
    <t>12บ้านเหล่า</t>
  </si>
  <si>
    <t>14บ้านเหล่า</t>
  </si>
  <si>
    <t>ชั้นอนุบาล 2</t>
  </si>
  <si>
    <t>ณัฐภูมินทร์</t>
  </si>
  <si>
    <t>ยาวิไชย</t>
  </si>
  <si>
    <t>79</t>
  </si>
  <si>
    <t>0923984226</t>
  </si>
  <si>
    <t>ทักษ์ดนัย</t>
  </si>
  <si>
    <t>สัญญเขื่อน</t>
  </si>
  <si>
    <t>43</t>
  </si>
  <si>
    <t>0823814412</t>
  </si>
  <si>
    <t>ธนดล</t>
  </si>
  <si>
    <t>ไชยคำ</t>
  </si>
  <si>
    <t>22</t>
  </si>
  <si>
    <t>0800546786</t>
  </si>
  <si>
    <t>ภูมิพัฒน์</t>
  </si>
  <si>
    <t>แซ่จ๋าว</t>
  </si>
  <si>
    <t>78</t>
  </si>
  <si>
    <t>0826420156</t>
  </si>
  <si>
    <t>กฤษชนก</t>
  </si>
  <si>
    <t>161</t>
  </si>
  <si>
    <t>0808847406</t>
  </si>
  <si>
    <t>กัญญพัชร</t>
  </si>
  <si>
    <t>วิลัยบุญ</t>
  </si>
  <si>
    <t>134</t>
  </si>
  <si>
    <t>1</t>
  </si>
  <si>
    <t>0961639716</t>
  </si>
  <si>
    <t>กัลยทรรศน์</t>
  </si>
  <si>
    <t>ทูลธรรม</t>
  </si>
  <si>
    <t>14</t>
  </si>
  <si>
    <t>0808390682</t>
  </si>
  <si>
    <t>อภิญญา</t>
  </si>
  <si>
    <t>ประมงคล</t>
  </si>
  <si>
    <t>0862179462</t>
  </si>
  <si>
    <t>อริยา</t>
  </si>
  <si>
    <t>เผ่าปินตา</t>
  </si>
  <si>
    <t>150</t>
  </si>
  <si>
    <t>ชั้นอนุบาล 3</t>
  </si>
  <si>
    <t>นาวิน</t>
  </si>
  <si>
    <t>อภิธรรม</t>
  </si>
  <si>
    <t>160</t>
  </si>
  <si>
    <t>0936787433</t>
  </si>
  <si>
    <t>พงศภัค</t>
  </si>
  <si>
    <t>ไชยวงค์</t>
  </si>
  <si>
    <t>0545030622</t>
  </si>
  <si>
    <t>สุรพัศ</t>
  </si>
  <si>
    <t>อินต๊ะปัญโญ</t>
  </si>
  <si>
    <t>23</t>
  </si>
  <si>
    <t>0657549055</t>
  </si>
  <si>
    <t>อาทิวราห์</t>
  </si>
  <si>
    <t>สิริวงศ์ใจ</t>
  </si>
  <si>
    <t>113</t>
  </si>
  <si>
    <t>0641684664</t>
  </si>
  <si>
    <t>เกศรินทร์</t>
  </si>
  <si>
    <t>ใจลังก๋า</t>
  </si>
  <si>
    <t>167</t>
  </si>
  <si>
    <t>0871859358</t>
  </si>
  <si>
    <t>ณัฏฐณิชา</t>
  </si>
  <si>
    <t>ร่างสร้อย</t>
  </si>
  <si>
    <t>110</t>
  </si>
  <si>
    <t>0953870332</t>
  </si>
  <si>
    <t>ญาณัจฉรา</t>
  </si>
  <si>
    <t>จุมปาคำ</t>
  </si>
  <si>
    <t>141</t>
  </si>
  <si>
    <t>ธัญชนก</t>
  </si>
  <si>
    <t>เมืองมาคำ</t>
  </si>
  <si>
    <t>28</t>
  </si>
  <si>
    <t>5</t>
  </si>
  <si>
    <t>0807011041</t>
  </si>
  <si>
    <t>ปวีณ์ธิดา</t>
  </si>
  <si>
    <t>ชุมภู</t>
  </si>
  <si>
    <t>133</t>
  </si>
  <si>
    <t>0801265869</t>
  </si>
  <si>
    <t>พัชรพร</t>
  </si>
  <si>
    <t>สีไชย</t>
  </si>
  <si>
    <t>29</t>
  </si>
  <si>
    <t>0817462933</t>
  </si>
  <si>
    <t>ชั้นประถมศึกษาปีที่ 1</t>
  </si>
  <si>
    <t>กรวิชญ์</t>
  </si>
  <si>
    <t>ปงเทพ</t>
  </si>
  <si>
    <t>จักรภัทร</t>
  </si>
  <si>
    <t>แก้วมงคล</t>
  </si>
  <si>
    <t>082-7668490</t>
  </si>
  <si>
    <t>พิชชานันท์</t>
  </si>
  <si>
    <t>กันจะนะ</t>
  </si>
  <si>
    <t>8</t>
  </si>
  <si>
    <t>083-0212533</t>
  </si>
  <si>
    <t>พิชรัชย์</t>
  </si>
  <si>
    <t>สินเปียง</t>
  </si>
  <si>
    <t>82</t>
  </si>
  <si>
    <t>063-5236935</t>
  </si>
  <si>
    <t>ภาคิน</t>
  </si>
  <si>
    <t>097-0895652</t>
  </si>
  <si>
    <t>รชต</t>
  </si>
  <si>
    <t>ชมภูเมืองชื่น</t>
  </si>
  <si>
    <t>75</t>
  </si>
  <si>
    <t>093-3159523</t>
  </si>
  <si>
    <t>สิทธินนท์</t>
  </si>
  <si>
    <t>33</t>
  </si>
  <si>
    <t>0856238025</t>
  </si>
  <si>
    <t>ชลรดา</t>
  </si>
  <si>
    <t>บัวเขียว</t>
  </si>
  <si>
    <t>นภาวรรณ</t>
  </si>
  <si>
    <t>ทองหล่อ</t>
  </si>
  <si>
    <t>088-7638366</t>
  </si>
  <si>
    <t>พิชชาภา</t>
  </si>
  <si>
    <t>สายเครือทิ</t>
  </si>
  <si>
    <t>7</t>
  </si>
  <si>
    <t>081-3672604</t>
  </si>
  <si>
    <t>สิลิล</t>
  </si>
  <si>
    <t>093-2640920</t>
  </si>
  <si>
    <t>อารยา</t>
  </si>
  <si>
    <t>หล้าเป็ง</t>
  </si>
  <si>
    <t>55</t>
  </si>
  <si>
    <t>084-3605880</t>
  </si>
  <si>
    <t>ชั้นประถมศึกษาปีที่ 2</t>
  </si>
  <si>
    <t>กวิน</t>
  </si>
  <si>
    <t>ภาชนนท์</t>
  </si>
  <si>
    <t>061-334-7906</t>
  </si>
  <si>
    <t>ณัฐนัย</t>
  </si>
  <si>
    <t>คำฟู</t>
  </si>
  <si>
    <t>098-7537287</t>
  </si>
  <si>
    <t>ธนกฤต</t>
  </si>
  <si>
    <t>สระทองโน</t>
  </si>
  <si>
    <t>26/1</t>
  </si>
  <si>
    <t>บ้านหนุน</t>
  </si>
  <si>
    <t>064-830-2535</t>
  </si>
  <si>
    <t>ธนภัทร</t>
  </si>
  <si>
    <t>ไคร้งาม</t>
  </si>
  <si>
    <t>31</t>
  </si>
  <si>
    <t>082-6046013</t>
  </si>
  <si>
    <t>ภัทรกร</t>
  </si>
  <si>
    <t>สุภาวะ</t>
  </si>
  <si>
    <t>088-2944170</t>
  </si>
  <si>
    <t>ปายฟ้า</t>
  </si>
  <si>
    <t>ศิลปี</t>
  </si>
  <si>
    <t>แม่สาว</t>
  </si>
  <si>
    <t>098-8044046</t>
  </si>
  <si>
    <t>พิมญาดา</t>
  </si>
  <si>
    <t>ท้าวถึง</t>
  </si>
  <si>
    <t>114</t>
  </si>
  <si>
    <t>085-6623227</t>
  </si>
  <si>
    <t>วรัญญา</t>
  </si>
  <si>
    <t>เครือมูล</t>
  </si>
  <si>
    <t>48</t>
  </si>
  <si>
    <t>084-551-6085</t>
  </si>
  <si>
    <t>ศุภาพิชญ์</t>
  </si>
  <si>
    <t>สุจิธรรม</t>
  </si>
  <si>
    <t>117</t>
  </si>
  <si>
    <t>093-1856030</t>
  </si>
  <si>
    <t>ชั้นประถมศึกษาปีที่ 3</t>
  </si>
  <si>
    <t>กิตติเดช</t>
  </si>
  <si>
    <t>อุปะนันท์</t>
  </si>
  <si>
    <t>53</t>
  </si>
  <si>
    <t>061-301-0878</t>
  </si>
  <si>
    <t>ฐานิฏฐ์</t>
  </si>
  <si>
    <t>ณัฐฤทธิ์</t>
  </si>
  <si>
    <t>ตุ้ยเต็มวงค์</t>
  </si>
  <si>
    <t>90</t>
  </si>
  <si>
    <t>087-1825133</t>
  </si>
  <si>
    <t>ณัฐวัฒน์</t>
  </si>
  <si>
    <t>ปวนเต็ม</t>
  </si>
  <si>
    <t>16</t>
  </si>
  <si>
    <t>099-0746608</t>
  </si>
  <si>
    <t>ปิกจุมปู</t>
  </si>
  <si>
    <t>095-679-6760</t>
  </si>
  <si>
    <t>ธีรภัทร</t>
  </si>
  <si>
    <t>ทองคำ</t>
  </si>
  <si>
    <t>35</t>
  </si>
  <si>
    <t>ปฏิภาณ</t>
  </si>
  <si>
    <t>061-2875336</t>
  </si>
  <si>
    <t>ปริญญา</t>
  </si>
  <si>
    <t>วงศ์ใหญ่</t>
  </si>
  <si>
    <t>58</t>
  </si>
  <si>
    <t>094-6351767</t>
  </si>
  <si>
    <t>ศุภวิชญ์</t>
  </si>
  <si>
    <t>ธิลาใจ</t>
  </si>
  <si>
    <t>18</t>
  </si>
  <si>
    <t>3505</t>
  </si>
  <si>
    <t>กัญญาวีร์</t>
  </si>
  <si>
    <t>085-617-5416</t>
  </si>
  <si>
    <t>3508</t>
  </si>
  <si>
    <t>ธัญพร</t>
  </si>
  <si>
    <t>เรืองกิจ</t>
  </si>
  <si>
    <t>198</t>
  </si>
  <si>
    <t>3509</t>
  </si>
  <si>
    <t>นลัทพร</t>
  </si>
  <si>
    <t>จิโนสา</t>
  </si>
  <si>
    <t>46</t>
  </si>
  <si>
    <t>089-701-1040</t>
  </si>
  <si>
    <t>ปภากานต์</t>
  </si>
  <si>
    <t>เก็ดเรียน</t>
  </si>
  <si>
    <t>149</t>
  </si>
  <si>
    <t>082-306-5640</t>
  </si>
  <si>
    <t>วนิดา</t>
  </si>
  <si>
    <t>88</t>
  </si>
  <si>
    <t>099-8098261</t>
  </si>
  <si>
    <t>ศิริรัตน์</t>
  </si>
  <si>
    <t>มูลสถาน</t>
  </si>
  <si>
    <t>27</t>
  </si>
  <si>
    <t>093-0459934</t>
  </si>
  <si>
    <t>3510</t>
  </si>
  <si>
    <t>สลิลรดา</t>
  </si>
  <si>
    <t>62</t>
  </si>
  <si>
    <t>ชั้นประถมศึกษาปีที่ 4</t>
  </si>
  <si>
    <t>ปัญญา</t>
  </si>
  <si>
    <t>111</t>
  </si>
  <si>
    <t>084-885-5177</t>
  </si>
  <si>
    <t>กันตพงศ์</t>
  </si>
  <si>
    <t>สวยสม</t>
  </si>
  <si>
    <t>099-275-6369</t>
  </si>
  <si>
    <t>จิรวัฒน์</t>
  </si>
  <si>
    <t>097-969-2258</t>
  </si>
  <si>
    <t>จิราวัฒน์</t>
  </si>
  <si>
    <t>ไชยบาล</t>
  </si>
  <si>
    <t>126</t>
  </si>
  <si>
    <t>093-237-0948</t>
  </si>
  <si>
    <t>ฐาปกรณ์</t>
  </si>
  <si>
    <t>เหล่าราชสวน</t>
  </si>
  <si>
    <t>76</t>
  </si>
  <si>
    <t>082-6926794</t>
  </si>
  <si>
    <t>ปิยังกูร</t>
  </si>
  <si>
    <t>จันทาพูน</t>
  </si>
  <si>
    <t>63</t>
  </si>
  <si>
    <t>รชานนท์</t>
  </si>
  <si>
    <t>สอง</t>
  </si>
  <si>
    <t>093-253-6765</t>
  </si>
  <si>
    <t>ศิระพล</t>
  </si>
  <si>
    <t>ตะวิจัง</t>
  </si>
  <si>
    <t>กชพร</t>
  </si>
  <si>
    <t>099-269-4097</t>
  </si>
  <si>
    <t>ขรินทร์ทิพย์</t>
  </si>
  <si>
    <t>148</t>
  </si>
  <si>
    <t>085-6166978</t>
  </si>
  <si>
    <t>ชนวรรณ</t>
  </si>
  <si>
    <t>มณีวันใจ</t>
  </si>
  <si>
    <t>107</t>
  </si>
  <si>
    <t>099-2694097</t>
  </si>
  <si>
    <t>ชนิดาภา</t>
  </si>
  <si>
    <t>ต่อมดวงแก้ว</t>
  </si>
  <si>
    <t>095-450-0963</t>
  </si>
  <si>
    <t>061-3347906</t>
  </si>
  <si>
    <t>นวรัตน์</t>
  </si>
  <si>
    <t>139</t>
  </si>
  <si>
    <t>083-8613109</t>
  </si>
  <si>
    <t>ปรียภัทร</t>
  </si>
  <si>
    <t>จันตาเรียน</t>
  </si>
  <si>
    <t>143</t>
  </si>
  <si>
    <t>098-3351644</t>
  </si>
  <si>
    <t>พัทธนันท์</t>
  </si>
  <si>
    <t>17</t>
  </si>
  <si>
    <t>064-5054237</t>
  </si>
  <si>
    <t>ศุจินันท์</t>
  </si>
  <si>
    <t>แสนไวยากรณ์</t>
  </si>
  <si>
    <t>9999</t>
  </si>
  <si>
    <t>เวียง</t>
  </si>
  <si>
    <t>098-846-7945</t>
  </si>
  <si>
    <t>ชั้นประถมศึกษาปีที่ 6</t>
  </si>
  <si>
    <t>ป๊อกบุญเรือง</t>
  </si>
  <si>
    <t>71</t>
  </si>
  <si>
    <t>สงวนทรัพย์</t>
  </si>
  <si>
    <t>72</t>
  </si>
  <si>
    <t>096-561-8868</t>
  </si>
  <si>
    <t>รายละเอียดค่าอุปกรณ์การเรียนของนักเรียน  โรงเรียนบ้านเหล่า</t>
  </si>
  <si>
    <t>รายละเอีดยค่าเครื่องแบบของนักเรียน  โรงเรียนบ้านเหล่า</t>
  </si>
  <si>
    <t>ภาคเรียนที่ 1  ปีการศึกษา 2566</t>
  </si>
  <si>
    <t>ปีการศึกษา 2566</t>
  </si>
  <si>
    <t>ชั้น</t>
  </si>
  <si>
    <t>จำนวนนักเรียน</t>
  </si>
  <si>
    <t>จำนวนห้องเรียน</t>
  </si>
  <si>
    <t>ค่าอุปกรณ์การเรียน</t>
  </si>
  <si>
    <t>รวมเป็นเงิน</t>
  </si>
  <si>
    <t>ค่าเครื่องแบบนักเรียน</t>
  </si>
  <si>
    <t>เพศชาย</t>
  </si>
  <si>
    <t>เพศหญิง</t>
  </si>
  <si>
    <t>หมู่ที่ 1</t>
  </si>
  <si>
    <t>หมู่ที่ 2</t>
  </si>
  <si>
    <t>หมู่ที่ 3</t>
  </si>
  <si>
    <t>หมู่ที่ 4</t>
  </si>
  <si>
    <t>หมู่ที่ 12</t>
  </si>
  <si>
    <t>หมู่ที่ 14</t>
  </si>
  <si>
    <t>คนละ</t>
  </si>
  <si>
    <t>อนุบาลปีที่ 1</t>
  </si>
  <si>
    <t>อนุบาลปีที่  1</t>
  </si>
  <si>
    <t>อนุบาลปีที่ 2</t>
  </si>
  <si>
    <t>อนุบาลปีที่  2</t>
  </si>
  <si>
    <t>อนุบาลปีที่ 3</t>
  </si>
  <si>
    <t>อนุบาลปีที่  3</t>
  </si>
  <si>
    <t>ประถมศึกษาปีที่ 1</t>
  </si>
  <si>
    <t>รวมระดับปฐมวัย</t>
  </si>
  <si>
    <t>ประถมศึกษาปีที่ 2</t>
  </si>
  <si>
    <t>ประถมศึกษาปีที่  1</t>
  </si>
  <si>
    <t>ประถมศึกษาปีที่ 3</t>
  </si>
  <si>
    <t>ประถมศึกษาปีที่  2</t>
  </si>
  <si>
    <t>ประถมศึกษาปีที่ 4</t>
  </si>
  <si>
    <t>ประถมศึกษาปีที่  3</t>
  </si>
  <si>
    <t>ประถมศึกษาปีที่ 5</t>
  </si>
  <si>
    <t>ประถมศึกษาปีที่  4</t>
  </si>
  <si>
    <t>ประถมศึกษาปีที่ 6</t>
  </si>
  <si>
    <t>จำนวนนักเรียนระดับปฐมวัย</t>
  </si>
  <si>
    <t>ประถมศึกษาปีที่  6</t>
  </si>
  <si>
    <t>จำนวนนักเรียนระดับประถมศึกษา</t>
  </si>
  <si>
    <t>รวมระดับประถมศึกษา</t>
  </si>
  <si>
    <t>จำนวนนักเรียนทั้งหมด</t>
  </si>
  <si>
    <t>รวมทั้งหมด</t>
  </si>
  <si>
    <t>เบิก</t>
  </si>
  <si>
    <t>รับคนละ</t>
  </si>
  <si>
    <t>อนุบาล</t>
  </si>
  <si>
    <t>ประถม</t>
  </si>
  <si>
    <t>ทั้งโรงเรียน</t>
  </si>
  <si>
    <t>ชั้นประถมศึกษาปีที่ 5</t>
  </si>
  <si>
    <t>กฤษดา</t>
  </si>
  <si>
    <t>6</t>
  </si>
  <si>
    <t>083-940-8632</t>
  </si>
  <si>
    <t>ปิยวัฒน์</t>
  </si>
  <si>
    <t>คำอ้าย</t>
  </si>
  <si>
    <t>084-8761054</t>
  </si>
  <si>
    <t>ฟ้าประทาน</t>
  </si>
  <si>
    <t>ใจแล</t>
  </si>
  <si>
    <t>73</t>
  </si>
  <si>
    <t>082-390-5488</t>
  </si>
  <si>
    <t>จิดาภา</t>
  </si>
  <si>
    <t>อินพุ่ม</t>
  </si>
  <si>
    <t>68</t>
  </si>
  <si>
    <t>084-169-4950</t>
  </si>
  <si>
    <t>ชนัณชิดา</t>
  </si>
  <si>
    <t>ชุติธนบูรณ์</t>
  </si>
  <si>
    <t>39</t>
  </si>
  <si>
    <t>082-9040227</t>
  </si>
  <si>
    <t>นรีกานต์</t>
  </si>
  <si>
    <t>084-613-7874</t>
  </si>
  <si>
    <t>นันทรัตน์</t>
  </si>
  <si>
    <t>ชุมภูหมุด</t>
  </si>
  <si>
    <t>081-022-4796</t>
  </si>
  <si>
    <t>นิภาพร</t>
  </si>
  <si>
    <t>ปณิตรา</t>
  </si>
  <si>
    <t>087-830-3877</t>
  </si>
  <si>
    <t>พิชชา</t>
  </si>
  <si>
    <t>ฝาง</t>
  </si>
  <si>
    <t>แม่อาย</t>
  </si>
  <si>
    <t>1567700119540</t>
  </si>
  <si>
    <t>1329902056500</t>
  </si>
  <si>
    <t>1567700122656</t>
  </si>
  <si>
    <t>1560700099909</t>
  </si>
  <si>
    <t>1567700116818</t>
  </si>
  <si>
    <t>1567700127895</t>
  </si>
  <si>
    <t>1567700115391</t>
  </si>
  <si>
    <t>1567700116109</t>
  </si>
  <si>
    <t>1509967245232</t>
  </si>
  <si>
    <t>1567700114378</t>
  </si>
  <si>
    <t>1567700117172</t>
  </si>
  <si>
    <t>1567700104691</t>
  </si>
  <si>
    <t>1560700099798</t>
  </si>
  <si>
    <t>1549900953383</t>
  </si>
  <si>
    <t>1567700102973</t>
  </si>
  <si>
    <t>1567700109579</t>
  </si>
  <si>
    <t>1508700178059</t>
  </si>
  <si>
    <t>1567700103589</t>
  </si>
  <si>
    <t>1567700112065</t>
  </si>
  <si>
    <t>1649000050742</t>
  </si>
  <si>
    <t>3520</t>
  </si>
  <si>
    <t>3521</t>
  </si>
  <si>
    <t>3522</t>
  </si>
  <si>
    <t>3523</t>
  </si>
  <si>
    <t>3566</t>
  </si>
  <si>
    <t>3540</t>
  </si>
  <si>
    <t>3554</t>
  </si>
  <si>
    <t>3524</t>
  </si>
  <si>
    <t>3525</t>
  </si>
  <si>
    <t>1567700092650</t>
  </si>
  <si>
    <t>1567700095403</t>
  </si>
  <si>
    <t>1579901683525</t>
  </si>
  <si>
    <t>1567700092838</t>
  </si>
  <si>
    <t>1567700092111</t>
  </si>
  <si>
    <t>1100704541421</t>
  </si>
  <si>
    <t>1567700086838</t>
  </si>
  <si>
    <t>1560301576410</t>
  </si>
  <si>
    <t>1560700099437</t>
  </si>
  <si>
    <t>1559900680573</t>
  </si>
  <si>
    <t>1567700084410</t>
  </si>
  <si>
    <t>1567700086757</t>
  </si>
  <si>
    <t>1567700094709</t>
  </si>
  <si>
    <t>1209601876061</t>
  </si>
  <si>
    <t>1567700085955</t>
  </si>
  <si>
    <t>1576900003072</t>
  </si>
  <si>
    <t>3489</t>
  </si>
  <si>
    <t>3519</t>
  </si>
  <si>
    <t>3503</t>
  </si>
  <si>
    <t>3492</t>
  </si>
  <si>
    <t>3493</t>
  </si>
  <si>
    <t>3504</t>
  </si>
  <si>
    <t>3538</t>
  </si>
  <si>
    <t>3539</t>
  </si>
  <si>
    <t>3494</t>
  </si>
  <si>
    <t>3498</t>
  </si>
  <si>
    <t>3499</t>
  </si>
  <si>
    <t>แซ่ฟ่าง</t>
  </si>
  <si>
    <t>3500</t>
  </si>
  <si>
    <t>3483</t>
  </si>
  <si>
    <t>3484</t>
  </si>
  <si>
    <t>3471</t>
  </si>
  <si>
    <t>3565</t>
  </si>
  <si>
    <t>3472</t>
  </si>
  <si>
    <t>3535</t>
  </si>
  <si>
    <t>3511</t>
  </si>
  <si>
    <t>3473</t>
  </si>
  <si>
    <t>3476</t>
  </si>
  <si>
    <t>3553</t>
  </si>
  <si>
    <t>ตันแกว</t>
  </si>
  <si>
    <t>3485</t>
  </si>
  <si>
    <t>3477</t>
  </si>
  <si>
    <t>3474</t>
  </si>
  <si>
    <t>ณัฏฐธิดา</t>
  </si>
  <si>
    <t>3487</t>
  </si>
  <si>
    <t>3486</t>
  </si>
  <si>
    <t>3475</t>
  </si>
  <si>
    <t>3537</t>
  </si>
  <si>
    <t>1567700070940</t>
  </si>
  <si>
    <t>1560301552529</t>
  </si>
  <si>
    <t>1578800089767</t>
  </si>
  <si>
    <t>1567700075321</t>
  </si>
  <si>
    <t>1567700067990</t>
  </si>
  <si>
    <t>1567700079726</t>
  </si>
  <si>
    <t>1549900902959</t>
  </si>
  <si>
    <t>1567700073370</t>
  </si>
  <si>
    <t>1567700076191</t>
  </si>
  <si>
    <t>1570501363738</t>
  </si>
  <si>
    <t>1567700076522</t>
  </si>
  <si>
    <t>1560700099011</t>
  </si>
  <si>
    <t>1567700069283</t>
  </si>
  <si>
    <t>1104200927656</t>
  </si>
  <si>
    <t>1567700071849</t>
  </si>
  <si>
    <t>1567700070401</t>
  </si>
  <si>
    <t>1508700152840</t>
  </si>
  <si>
    <t>3512</t>
  </si>
  <si>
    <t>3513</t>
  </si>
  <si>
    <t>3466</t>
  </si>
  <si>
    <t>3457</t>
  </si>
  <si>
    <t>3458</t>
  </si>
  <si>
    <t>3568</t>
  </si>
  <si>
    <t>3462</t>
  </si>
  <si>
    <t>3463</t>
  </si>
  <si>
    <t>3464</t>
  </si>
  <si>
    <t>3465</t>
  </si>
  <si>
    <t>1567700051121</t>
  </si>
  <si>
    <t>1579901580882</t>
  </si>
  <si>
    <t>1567700053166</t>
  </si>
  <si>
    <t>1209000707338</t>
  </si>
  <si>
    <t>1567700057510</t>
  </si>
  <si>
    <t>1100202117615</t>
  </si>
  <si>
    <t>1567700061592</t>
  </si>
  <si>
    <t>1567700053662</t>
  </si>
  <si>
    <t>1567700061380</t>
  </si>
  <si>
    <t>1103500113408</t>
  </si>
  <si>
    <t>3579</t>
  </si>
  <si>
    <t>3580</t>
  </si>
  <si>
    <t>3581</t>
  </si>
  <si>
    <t>3582</t>
  </si>
  <si>
    <t>3583</t>
  </si>
  <si>
    <t>3584</t>
  </si>
  <si>
    <t>3585</t>
  </si>
  <si>
    <t>3586</t>
  </si>
  <si>
    <t>1528900052946</t>
  </si>
  <si>
    <t>1100704863241</t>
  </si>
  <si>
    <t>1560700100532</t>
  </si>
  <si>
    <t>1101000724911</t>
  </si>
  <si>
    <t>1567700170103</t>
  </si>
  <si>
    <t>1567700165762</t>
  </si>
  <si>
    <t>1560700100591</t>
  </si>
  <si>
    <t>1560700100664</t>
  </si>
  <si>
    <t>3560</t>
  </si>
  <si>
    <t>3575</t>
  </si>
  <si>
    <t>3561</t>
  </si>
  <si>
    <t>3562</t>
  </si>
  <si>
    <t>3576</t>
  </si>
  <si>
    <t>3577</t>
  </si>
  <si>
    <t>3563</t>
  </si>
  <si>
    <t>3564</t>
  </si>
  <si>
    <t>3578</t>
  </si>
  <si>
    <t>1567700147811</t>
  </si>
  <si>
    <t>1567700157352</t>
  </si>
  <si>
    <t>1249901250141</t>
  </si>
  <si>
    <t>1560700100346</t>
  </si>
  <si>
    <t>1567700154451</t>
  </si>
  <si>
    <t>1567700152059</t>
  </si>
  <si>
    <t>1567700148752</t>
  </si>
  <si>
    <t>1209001130905</t>
  </si>
  <si>
    <t>1567700154698</t>
  </si>
  <si>
    <t>1567700138072</t>
  </si>
  <si>
    <t>1567700136363</t>
  </si>
  <si>
    <t>1560700100150</t>
  </si>
  <si>
    <t>1529902713037</t>
  </si>
  <si>
    <t>1567700129316</t>
  </si>
  <si>
    <t>1567700133372</t>
  </si>
  <si>
    <t>1509967305111</t>
  </si>
  <si>
    <t>1567700129286</t>
  </si>
  <si>
    <t>1567700129596</t>
  </si>
  <si>
    <t>1567700143301</t>
  </si>
  <si>
    <t>3558</t>
  </si>
  <si>
    <t>3571</t>
  </si>
  <si>
    <t>3544</t>
  </si>
  <si>
    <t>3572</t>
  </si>
  <si>
    <t>3545</t>
  </si>
  <si>
    <t>3573</t>
  </si>
  <si>
    <t>3546</t>
  </si>
  <si>
    <t>3547</t>
  </si>
  <si>
    <t>3548</t>
  </si>
  <si>
    <t>3549</t>
  </si>
  <si>
    <t>เด็กชายกรเทพวิชณ์ เดชมนต์</t>
  </si>
  <si>
    <t>1567700097121</t>
  </si>
  <si>
    <t>กรเทพวิชณ์</t>
  </si>
  <si>
    <t>เดชมนต์</t>
  </si>
  <si>
    <t>รายชื่อนักเรียนโรงเรียนบ้านเหล่า    ปีการศึกษา 2567</t>
  </si>
  <si>
    <t>ข้อมูลจำนวนนักเรียนโรงเรียนบ้านเหล่า  ปีการศึกษา 2567</t>
  </si>
  <si>
    <t>ณัฐชวนนท์</t>
  </si>
  <si>
    <t>0654618945</t>
  </si>
  <si>
    <t>ธนศักดิ์</t>
  </si>
  <si>
    <t>1567700163310</t>
  </si>
  <si>
    <t>ธีรดนย์</t>
  </si>
  <si>
    <t>1567700164995</t>
  </si>
  <si>
    <t>0612875336</t>
  </si>
  <si>
    <t>0987627785</t>
  </si>
  <si>
    <t>อคิราห์</t>
  </si>
  <si>
    <t>ขันแก้วเมืองมูล</t>
  </si>
  <si>
    <t>1100704867751</t>
  </si>
  <si>
    <t>0838100415</t>
  </si>
  <si>
    <t>อินจุมปู</t>
  </si>
  <si>
    <t>พิสิฐชัย</t>
  </si>
  <si>
    <t>1560700100478</t>
  </si>
  <si>
    <t>0837665882</t>
  </si>
  <si>
    <t>กัลยารัตน์</t>
  </si>
  <si>
    <t>น้อยตุ่น</t>
  </si>
  <si>
    <t>1510101792798</t>
  </si>
  <si>
    <t>0959697928</t>
  </si>
  <si>
    <t>ภักดีวุธ</t>
  </si>
  <si>
    <t>1529902723261</t>
  </si>
  <si>
    <t>0657042581</t>
  </si>
  <si>
    <t>ปรีชาพร</t>
  </si>
  <si>
    <t>บุญคำ</t>
  </si>
  <si>
    <t>1104201108161</t>
  </si>
  <si>
    <t>0830697275</t>
  </si>
  <si>
    <t>ฉันทพัฒน์</t>
  </si>
  <si>
    <t>1567700055754</t>
  </si>
  <si>
    <t>จิรวดี</t>
  </si>
  <si>
    <t>เรือนเฟย</t>
  </si>
  <si>
    <t>1567700155180</t>
  </si>
  <si>
    <t>0980074426</t>
  </si>
  <si>
    <t>หาญณรงค์</t>
  </si>
  <si>
    <t>จื่น</t>
  </si>
  <si>
    <t>0832524358</t>
  </si>
  <si>
    <t>G675600000761</t>
  </si>
  <si>
    <t>ณ วันที่  2 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</si>
</sst>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[$-1870000]d/mm/yyyy;@"/>
    <numFmt numFmtId="189" formatCode="[$-1000000]00\-0000000\-0"/>
  </numFmts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b/>
      <sz val="16"/>
      <name val="TH Sarabun New"/>
      <family val="2"/>
    </font>
    <font>
      <sz val="11"/>
      <color indexed="8"/>
      <name val="Tahoma"/>
      <family val="2"/>
      <charset val="222"/>
    </font>
    <font>
      <b/>
      <sz val="14"/>
      <name val="TH Sarabun New"/>
      <family val="2"/>
    </font>
    <font>
      <b/>
      <sz val="16"/>
      <color indexed="8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6"/>
      <name val="TH Sarabun New"/>
      <family val="2"/>
      <charset val="222"/>
    </font>
    <font>
      <sz val="12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color indexed="8"/>
      <name val="TH SarabunPSK"/>
      <family val="2"/>
    </font>
    <font>
      <sz val="8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8" fillId="0" borderId="0"/>
    <xf numFmtId="43" fontId="10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0" xfId="3" applyFont="1" applyAlignment="1">
      <alignment vertical="center"/>
    </xf>
    <xf numFmtId="0" fontId="7" fillId="0" borderId="0" xfId="0" applyFont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3" applyFont="1" applyBorder="1" applyAlignment="1">
      <alignment vertical="top" wrapText="1"/>
    </xf>
    <xf numFmtId="0" fontId="7" fillId="0" borderId="1" xfId="3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187" fontId="7" fillId="0" borderId="1" xfId="4" applyNumberFormat="1" applyFont="1" applyBorder="1" applyAlignment="1">
      <alignment horizontal="center"/>
    </xf>
    <xf numFmtId="0" fontId="7" fillId="0" borderId="0" xfId="3" applyFont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3" applyFont="1" applyAlignment="1">
      <alignment horizontal="center" vertical="top" wrapText="1"/>
    </xf>
    <xf numFmtId="0" fontId="9" fillId="3" borderId="1" xfId="3" applyFont="1" applyFill="1" applyBorder="1" applyAlignment="1">
      <alignment horizontal="center" vertical="top" shrinkToFit="1"/>
    </xf>
    <xf numFmtId="0" fontId="9" fillId="3" borderId="1" xfId="3" applyFont="1" applyFill="1" applyBorder="1" applyAlignment="1">
      <alignment horizontal="center" vertical="top" wrapText="1"/>
    </xf>
    <xf numFmtId="0" fontId="7" fillId="4" borderId="1" xfId="3" applyFont="1" applyFill="1" applyBorder="1" applyAlignment="1">
      <alignment vertical="top" wrapText="1"/>
    </xf>
    <xf numFmtId="0" fontId="7" fillId="4" borderId="1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top" shrinkToFit="1"/>
    </xf>
    <xf numFmtId="0" fontId="9" fillId="3" borderId="4" xfId="3" applyFont="1" applyFill="1" applyBorder="1" applyAlignment="1">
      <alignment horizontal="center" vertical="top" shrinkToFit="1"/>
    </xf>
    <xf numFmtId="187" fontId="7" fillId="0" borderId="8" xfId="4" applyNumberFormat="1" applyFont="1" applyBorder="1" applyAlignment="1">
      <alignment horizontal="center"/>
    </xf>
    <xf numFmtId="187" fontId="7" fillId="0" borderId="2" xfId="4" applyNumberFormat="1" applyFont="1" applyBorder="1" applyAlignment="1">
      <alignment horizontal="center"/>
    </xf>
    <xf numFmtId="0" fontId="7" fillId="2" borderId="0" xfId="3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4" xfId="0" applyFont="1" applyFill="1" applyBorder="1"/>
    <xf numFmtId="0" fontId="7" fillId="2" borderId="9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7" xfId="0" applyFont="1" applyFill="1" applyBorder="1"/>
    <xf numFmtId="3" fontId="7" fillId="2" borderId="4" xfId="2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center"/>
    </xf>
    <xf numFmtId="3" fontId="7" fillId="2" borderId="1" xfId="2" applyNumberFormat="1" applyFont="1" applyFill="1" applyBorder="1" applyAlignment="1">
      <alignment horizontal="center"/>
    </xf>
    <xf numFmtId="0" fontId="7" fillId="2" borderId="10" xfId="0" applyFont="1" applyFill="1" applyBorder="1"/>
    <xf numFmtId="3" fontId="7" fillId="2" borderId="6" xfId="2" applyNumberFormat="1" applyFont="1" applyFill="1" applyBorder="1" applyAlignment="1">
      <alignment horizontal="right"/>
    </xf>
    <xf numFmtId="3" fontId="7" fillId="2" borderId="11" xfId="0" applyNumberFormat="1" applyFont="1" applyFill="1" applyBorder="1" applyAlignment="1">
      <alignment horizontal="center"/>
    </xf>
    <xf numFmtId="3" fontId="7" fillId="2" borderId="5" xfId="2" applyNumberFormat="1" applyFont="1" applyFill="1" applyBorder="1" applyAlignment="1">
      <alignment horizontal="center"/>
    </xf>
    <xf numFmtId="0" fontId="7" fillId="2" borderId="12" xfId="0" applyFont="1" applyFill="1" applyBorder="1"/>
    <xf numFmtId="3" fontId="9" fillId="2" borderId="12" xfId="0" applyNumberFormat="1" applyFont="1" applyFill="1" applyBorder="1" applyAlignment="1">
      <alignment horizontal="right"/>
    </xf>
    <xf numFmtId="3" fontId="9" fillId="2" borderId="12" xfId="0" applyNumberFormat="1" applyFont="1" applyFill="1" applyBorder="1" applyAlignment="1">
      <alignment horizontal="center"/>
    </xf>
    <xf numFmtId="3" fontId="9" fillId="2" borderId="12" xfId="2" applyNumberFormat="1" applyFont="1" applyFill="1" applyBorder="1" applyAlignment="1">
      <alignment horizontal="center"/>
    </xf>
    <xf numFmtId="3" fontId="7" fillId="2" borderId="12" xfId="2" applyNumberFormat="1" applyFont="1" applyFill="1" applyBorder="1" applyAlignment="1">
      <alignment horizontal="center"/>
    </xf>
    <xf numFmtId="0" fontId="9" fillId="2" borderId="4" xfId="0" applyFont="1" applyFill="1" applyBorder="1"/>
    <xf numFmtId="3" fontId="9" fillId="2" borderId="4" xfId="0" applyNumberFormat="1" applyFont="1" applyFill="1" applyBorder="1" applyAlignment="1">
      <alignment horizontal="right"/>
    </xf>
    <xf numFmtId="3" fontId="9" fillId="2" borderId="2" xfId="0" applyNumberFormat="1" applyFont="1" applyFill="1" applyBorder="1" applyAlignment="1">
      <alignment horizontal="center"/>
    </xf>
    <xf numFmtId="3" fontId="9" fillId="2" borderId="1" xfId="2" applyNumberFormat="1" applyFont="1" applyFill="1" applyBorder="1" applyAlignment="1">
      <alignment horizontal="center"/>
    </xf>
    <xf numFmtId="0" fontId="9" fillId="2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1" fillId="2" borderId="9" xfId="0" applyFont="1" applyFill="1" applyBorder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0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shrinkToFit="1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3" applyFont="1" applyAlignment="1">
      <alignment horizontal="center" vertical="center"/>
    </xf>
    <xf numFmtId="0" fontId="15" fillId="0" borderId="0" xfId="3" applyFont="1" applyAlignment="1">
      <alignment vertical="center"/>
    </xf>
    <xf numFmtId="0" fontId="14" fillId="0" borderId="0" xfId="0" applyFont="1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0" borderId="2" xfId="0" applyFont="1" applyBorder="1" applyProtection="1"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4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12" fillId="2" borderId="12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Protection="1"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49" fontId="6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shrinkToFi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49" fontId="6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9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vertical="center"/>
    </xf>
    <xf numFmtId="0" fontId="3" fillId="2" borderId="1" xfId="2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15" fillId="0" borderId="0" xfId="3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top"/>
      <protection locked="0"/>
    </xf>
    <xf numFmtId="14" fontId="16" fillId="0" borderId="3" xfId="0" applyNumberFormat="1" applyFont="1" applyBorder="1" applyAlignment="1" applyProtection="1">
      <alignment horizontal="center" vertical="center"/>
      <protection locked="0"/>
    </xf>
    <xf numFmtId="14" fontId="17" fillId="2" borderId="1" xfId="0" applyNumberFormat="1" applyFont="1" applyFill="1" applyBorder="1" applyAlignment="1" applyProtection="1">
      <alignment horizontal="center" vertical="center"/>
      <protection locked="0"/>
    </xf>
    <xf numFmtId="14" fontId="17" fillId="0" borderId="1" xfId="0" applyNumberFormat="1" applyFont="1" applyBorder="1" applyAlignment="1" applyProtection="1">
      <alignment horizontal="center" vertical="center"/>
      <protection locked="0"/>
    </xf>
    <xf numFmtId="188" fontId="6" fillId="0" borderId="1" xfId="0" applyNumberFormat="1" applyFont="1" applyBorder="1" applyAlignment="1" applyProtection="1">
      <alignment horizontal="center" vertical="center"/>
      <protection locked="0"/>
    </xf>
    <xf numFmtId="188" fontId="3" fillId="2" borderId="1" xfId="0" applyNumberFormat="1" applyFont="1" applyFill="1" applyBorder="1" applyAlignment="1" applyProtection="1">
      <alignment horizontal="center" vertical="center"/>
      <protection locked="0"/>
    </xf>
    <xf numFmtId="188" fontId="3" fillId="0" borderId="1" xfId="0" applyNumberFormat="1" applyFont="1" applyBorder="1" applyAlignment="1" applyProtection="1">
      <alignment horizontal="center" vertical="center"/>
      <protection locked="0"/>
    </xf>
    <xf numFmtId="188" fontId="3" fillId="0" borderId="0" xfId="0" applyNumberFormat="1" applyFont="1" applyProtection="1">
      <protection locked="0"/>
    </xf>
    <xf numFmtId="188" fontId="3" fillId="0" borderId="0" xfId="0" applyNumberFormat="1" applyFont="1"/>
    <xf numFmtId="14" fontId="19" fillId="2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14" fontId="17" fillId="2" borderId="1" xfId="0" applyNumberFormat="1" applyFont="1" applyFill="1" applyBorder="1" applyAlignment="1" applyProtection="1">
      <alignment horizontal="center"/>
      <protection locked="0"/>
    </xf>
    <xf numFmtId="188" fontId="3" fillId="2" borderId="1" xfId="0" applyNumberFormat="1" applyFont="1" applyFill="1" applyBorder="1" applyAlignment="1" applyProtection="1">
      <alignment horizontal="center"/>
      <protection locked="0"/>
    </xf>
    <xf numFmtId="188" fontId="12" fillId="0" borderId="0" xfId="0" applyNumberFormat="1" applyFont="1" applyAlignment="1">
      <alignment vertical="center"/>
    </xf>
    <xf numFmtId="188" fontId="1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189" fontId="6" fillId="2" borderId="1" xfId="0" quotePrefix="1" applyNumberFormat="1" applyFont="1" applyFill="1" applyBorder="1" applyAlignment="1" applyProtection="1">
      <alignment horizontal="center" vertical="center"/>
      <protection locked="0"/>
    </xf>
    <xf numFmtId="189" fontId="3" fillId="0" borderId="1" xfId="0" applyNumberFormat="1" applyFont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shrinkToFit="1"/>
    </xf>
    <xf numFmtId="0" fontId="2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0" fillId="2" borderId="9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top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/>
    <xf numFmtId="14" fontId="16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/>
      <protection locked="0"/>
    </xf>
    <xf numFmtId="188" fontId="6" fillId="2" borderId="5" xfId="0" applyNumberFormat="1" applyFont="1" applyFill="1" applyBorder="1" applyAlignment="1" applyProtection="1">
      <alignment horizontal="center" vertical="center"/>
      <protection locked="0"/>
    </xf>
    <xf numFmtId="49" fontId="6" fillId="2" borderId="5" xfId="0" applyNumberFormat="1" applyFont="1" applyFill="1" applyBorder="1" applyAlignment="1" applyProtection="1">
      <alignment horizontal="center" vertical="center"/>
      <protection locked="0"/>
    </xf>
    <xf numFmtId="14" fontId="16" fillId="2" borderId="1" xfId="0" applyNumberFormat="1" applyFont="1" applyFill="1" applyBorder="1" applyAlignment="1" applyProtection="1">
      <alignment horizontal="center" vertical="center"/>
      <protection locked="0"/>
    </xf>
    <xf numFmtId="188" fontId="6" fillId="2" borderId="1" xfId="0" applyNumberFormat="1" applyFont="1" applyFill="1" applyBorder="1" applyAlignment="1" applyProtection="1">
      <alignment horizontal="center" vertical="center"/>
      <protection locked="0"/>
    </xf>
    <xf numFmtId="14" fontId="18" fillId="2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188" fontId="6" fillId="2" borderId="3" xfId="0" applyNumberFormat="1" applyFont="1" applyFill="1" applyBorder="1" applyAlignment="1" applyProtection="1">
      <alignment horizontal="center" vertical="center"/>
      <protection locked="0"/>
    </xf>
    <xf numFmtId="49" fontId="6" fillId="2" borderId="3" xfId="0" applyNumberFormat="1" applyFont="1" applyFill="1" applyBorder="1" applyAlignment="1" applyProtection="1">
      <alignment horizontal="center" vertical="center"/>
      <protection locked="0"/>
    </xf>
    <xf numFmtId="14" fontId="18" fillId="2" borderId="1" xfId="0" applyNumberFormat="1" applyFont="1" applyFill="1" applyBorder="1" applyAlignment="1" applyProtection="1">
      <alignment horizontal="center" vertical="center"/>
      <protection locked="0"/>
    </xf>
    <xf numFmtId="14" fontId="19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188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14" fontId="16" fillId="2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9" fillId="0" borderId="0" xfId="3" applyFont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5">
    <cellStyle name="Normal 2" xfId="1" xr:uid="{00000000-0005-0000-0000-000002000000}"/>
    <cellStyle name="Normal 3" xfId="3" xr:uid="{00000000-0005-0000-0000-000003000000}"/>
    <cellStyle name="เครื่องหมายจุลภาค 2" xfId="4" xr:uid="{00000000-0005-0000-0000-000004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2340429</xdr:colOff>
      <xdr:row>20</xdr:row>
      <xdr:rowOff>43543</xdr:rowOff>
    </xdr:from>
    <xdr:to>
      <xdr:col>3</xdr:col>
      <xdr:colOff>751114</xdr:colOff>
      <xdr:row>23</xdr:row>
      <xdr:rowOff>195943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2340429" y="6357257"/>
          <a:ext cx="2754085" cy="10994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ลงชื่อ	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                  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ผู้รับรองข้อมูล</a:t>
          </a:r>
        </a:p>
        <a:p>
          <a:r>
            <a:rPr lang="th-TH" sz="1600">
              <a:latin typeface="TH SarabunIT๙" pitchFamily="34" charset="-34"/>
              <a:cs typeface="TH SarabunIT๙" pitchFamily="34" charset="-34"/>
            </a:rPr>
            <a:t>      (นายเสกสรร อ้ายสุรินทร์)</a:t>
          </a:r>
        </a:p>
        <a:p>
          <a:r>
            <a:rPr lang="th-TH" sz="1600">
              <a:latin typeface="TH SarabunIT๙" pitchFamily="34" charset="-34"/>
              <a:cs typeface="TH SarabunIT๙" pitchFamily="34" charset="-34"/>
            </a:rPr>
            <a:t>    ผู้อำนวยการโรงเรียนบ้านเหล่า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B82EB-612B-4FEA-90C8-958A05C9DD3C}">
  <dimension ref="A1:AD31"/>
  <sheetViews>
    <sheetView zoomScale="70" zoomScaleNormal="70" zoomScalePageLayoutView="70" workbookViewId="0">
      <selection activeCell="B4" sqref="B4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6.7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5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30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30" s="67" customFormat="1" ht="22.5" customHeight="1">
      <c r="A2" s="213" t="s">
        <v>0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ชั้นอนุบาล 1</v>
      </c>
      <c r="N2" s="78"/>
      <c r="O2" s="78"/>
      <c r="P2" s="78"/>
      <c r="Q2" s="83"/>
      <c r="R2" s="162"/>
      <c r="S2" s="178"/>
      <c r="V2" s="68"/>
      <c r="W2" s="68"/>
      <c r="X2" s="68"/>
    </row>
    <row r="3" spans="1:30" s="71" customFormat="1" ht="42">
      <c r="A3" s="109" t="s">
        <v>1</v>
      </c>
      <c r="B3" s="110" t="s">
        <v>2</v>
      </c>
      <c r="C3" s="132"/>
      <c r="D3" s="133" t="s">
        <v>3</v>
      </c>
      <c r="E3" s="134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30">
      <c r="A4" s="96">
        <v>1</v>
      </c>
      <c r="B4" s="119">
        <v>3595</v>
      </c>
      <c r="C4" s="98" t="s">
        <v>15</v>
      </c>
      <c r="D4" s="98" t="s">
        <v>579</v>
      </c>
      <c r="E4" s="130" t="s">
        <v>69</v>
      </c>
      <c r="F4" s="182">
        <v>1567700181474</v>
      </c>
      <c r="G4" s="149"/>
      <c r="H4" s="80"/>
      <c r="J4" s="82"/>
      <c r="K4" s="7">
        <f>A4</f>
        <v>1</v>
      </c>
      <c r="L4" s="5">
        <v>3597</v>
      </c>
      <c r="M4" s="6" t="str">
        <f t="shared" ref="M4" si="0">C4&amp;D4&amp;"  "&amp;E4</f>
        <v>เด็กชายณัฐชวนนท์  ยาวิไชย</v>
      </c>
      <c r="N4" s="141">
        <v>79</v>
      </c>
      <c r="O4" s="141">
        <v>12</v>
      </c>
      <c r="P4" s="141" t="s">
        <v>26</v>
      </c>
      <c r="Q4" s="107" t="s">
        <v>27</v>
      </c>
      <c r="R4" s="152">
        <v>44157</v>
      </c>
      <c r="S4" s="139" t="s">
        <v>580</v>
      </c>
      <c r="T4" s="1" t="str">
        <f t="shared" ref="T4" si="1">O4&amp;P4</f>
        <v>12บ้านเหล่า</v>
      </c>
      <c r="V4" s="6" t="str">
        <f t="shared" ref="V4" si="2">C4&amp;D4</f>
        <v>เด็กชายณัฐชวนนท์</v>
      </c>
      <c r="W4" s="1" t="str">
        <f t="shared" ref="W4" si="3">E4</f>
        <v>ยาวิไชย</v>
      </c>
    </row>
    <row r="5" spans="1:30" s="95" customFormat="1" ht="21" customHeight="1">
      <c r="A5" s="102"/>
      <c r="B5" s="123"/>
      <c r="C5" s="123"/>
      <c r="D5" s="123"/>
      <c r="E5" s="123"/>
      <c r="F5" s="124"/>
      <c r="G5" s="102"/>
      <c r="H5" s="102"/>
      <c r="I5" s="102"/>
      <c r="J5" s="102"/>
      <c r="Q5" s="125"/>
      <c r="R5" s="155"/>
      <c r="S5" s="124"/>
    </row>
    <row r="6" spans="1:30" s="95" customFormat="1" ht="21" customHeight="1">
      <c r="A6" s="102"/>
      <c r="B6" s="123"/>
      <c r="C6" s="123"/>
      <c r="D6" s="123"/>
      <c r="E6" s="123"/>
      <c r="F6" s="124"/>
      <c r="G6" s="102"/>
      <c r="H6" s="102"/>
      <c r="I6" s="102"/>
      <c r="J6" s="102"/>
      <c r="Q6" s="125"/>
      <c r="R6" s="155"/>
      <c r="S6" s="124"/>
    </row>
    <row r="7" spans="1:30" s="95" customFormat="1" ht="21" customHeight="1">
      <c r="A7" s="102"/>
      <c r="B7" s="123"/>
      <c r="C7" s="123"/>
      <c r="D7" s="123"/>
      <c r="E7" s="123"/>
      <c r="F7" s="124"/>
      <c r="G7" s="102"/>
      <c r="H7" s="102"/>
      <c r="I7" s="102"/>
      <c r="J7" s="102"/>
      <c r="Q7" s="125"/>
      <c r="R7" s="155"/>
      <c r="S7" s="124"/>
    </row>
    <row r="8" spans="1:30" s="95" customFormat="1" ht="21" customHeight="1">
      <c r="A8" s="102"/>
      <c r="D8" s="135"/>
      <c r="G8" s="102"/>
      <c r="H8" s="102"/>
      <c r="I8" s="102"/>
      <c r="J8" s="102"/>
      <c r="Q8" s="125"/>
      <c r="R8" s="155"/>
      <c r="S8" s="124"/>
    </row>
    <row r="9" spans="1:30" s="95" customFormat="1" ht="21" customHeight="1">
      <c r="A9" s="102"/>
      <c r="D9" s="131"/>
      <c r="E9" s="131"/>
      <c r="F9" s="131"/>
      <c r="G9" s="102"/>
      <c r="H9" s="102"/>
      <c r="I9" s="102"/>
      <c r="J9" s="102"/>
      <c r="Q9" s="125"/>
      <c r="R9" s="155"/>
      <c r="S9" s="124"/>
    </row>
    <row r="10" spans="1:30" s="95" customFormat="1" ht="21" customHeight="1">
      <c r="A10" s="102"/>
      <c r="D10" s="131"/>
      <c r="E10" s="131"/>
      <c r="F10" s="131"/>
      <c r="G10" s="102"/>
      <c r="H10" s="102"/>
      <c r="I10" s="102"/>
      <c r="J10" s="102"/>
      <c r="Q10" s="125"/>
      <c r="R10" s="155"/>
      <c r="S10" s="124"/>
      <c r="T10" s="131"/>
      <c r="U10" s="131"/>
    </row>
    <row r="11" spans="1:30" ht="21" customHeight="1">
      <c r="D11" s="75" t="s">
        <v>54</v>
      </c>
      <c r="E11" s="73"/>
      <c r="F11" s="73"/>
      <c r="S11" s="70"/>
      <c r="V11" s="215" t="s">
        <v>55</v>
      </c>
      <c r="W11" s="216" t="s">
        <v>56</v>
      </c>
      <c r="X11" s="216"/>
      <c r="Y11" s="216"/>
      <c r="Z11" s="216"/>
      <c r="AA11" s="216"/>
      <c r="AB11" s="216"/>
      <c r="AC11" s="217" t="s">
        <v>57</v>
      </c>
      <c r="AD11" s="211" t="s">
        <v>58</v>
      </c>
    </row>
    <row r="12" spans="1:30" ht="21" customHeight="1">
      <c r="D12" s="2" t="s">
        <v>59</v>
      </c>
      <c r="E12" s="2" t="s">
        <v>60</v>
      </c>
      <c r="F12" s="2" t="s">
        <v>58</v>
      </c>
      <c r="S12" s="70"/>
      <c r="V12" s="215"/>
      <c r="W12" s="179" t="s">
        <v>61</v>
      </c>
      <c r="X12" s="179" t="s">
        <v>62</v>
      </c>
      <c r="Y12" s="179" t="s">
        <v>63</v>
      </c>
      <c r="Z12" s="179" t="s">
        <v>64</v>
      </c>
      <c r="AA12" s="179" t="s">
        <v>65</v>
      </c>
      <c r="AB12" s="179" t="s">
        <v>66</v>
      </c>
      <c r="AC12" s="218"/>
      <c r="AD12" s="212"/>
    </row>
    <row r="13" spans="1:30" ht="21" customHeight="1">
      <c r="D13" s="2">
        <f>COUNTIF(C4:C13,"เด็กชาย")</f>
        <v>1</v>
      </c>
      <c r="E13" s="2">
        <f>COUNTIF(C4:C13,"เด็กหญิง")</f>
        <v>0</v>
      </c>
      <c r="F13" s="2">
        <f>SUBTOTAL(9,D13:E13)</f>
        <v>1</v>
      </c>
      <c r="S13" s="1"/>
      <c r="V13" s="76"/>
      <c r="W13" s="77">
        <f t="shared" ref="W13:AB13" si="4">COUNTIF($T4:$T13,W12)</f>
        <v>0</v>
      </c>
      <c r="X13" s="77">
        <f t="shared" si="4"/>
        <v>0</v>
      </c>
      <c r="Y13" s="77">
        <f t="shared" si="4"/>
        <v>0</v>
      </c>
      <c r="Z13" s="77">
        <f t="shared" si="4"/>
        <v>0</v>
      </c>
      <c r="AA13" s="77">
        <f t="shared" si="4"/>
        <v>1</v>
      </c>
      <c r="AB13" s="77">
        <f t="shared" si="4"/>
        <v>0</v>
      </c>
      <c r="AC13" s="77">
        <f>COUNTA($T4:$T13)-SUM(W13:AB13)</f>
        <v>0</v>
      </c>
      <c r="AD13" s="77">
        <f>SUBTOTAL(9,W13:AC13)</f>
        <v>1</v>
      </c>
    </row>
    <row r="14" spans="1:30" ht="21" customHeight="1">
      <c r="S14" s="70"/>
    </row>
    <row r="27" spans="19:19" ht="21" customHeight="1">
      <c r="S27" s="70"/>
    </row>
    <row r="28" spans="19:19" ht="21" customHeight="1">
      <c r="S28" s="70"/>
    </row>
    <row r="29" spans="19:19" ht="21" customHeight="1">
      <c r="S29" s="70"/>
    </row>
    <row r="30" spans="19:19" ht="21" customHeight="1">
      <c r="S30" s="70"/>
    </row>
    <row r="31" spans="19:19" ht="21" customHeight="1"/>
  </sheetData>
  <sheetProtection formatCells="0" insertRows="0" sort="0" autoFilter="0"/>
  <mergeCells count="7">
    <mergeCell ref="AD11:AD12"/>
    <mergeCell ref="A1:G1"/>
    <mergeCell ref="K1:S1"/>
    <mergeCell ref="A2:G2"/>
    <mergeCell ref="V11:V12"/>
    <mergeCell ref="W11:AB11"/>
    <mergeCell ref="AC11:AC1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zoomScale="70" zoomScaleNormal="70" zoomScalePageLayoutView="70" workbookViewId="0">
      <selection activeCell="D8" sqref="D8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2.125" style="4" bestFit="1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5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30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30" s="67" customFormat="1" ht="22.5" customHeight="1">
      <c r="A2" s="213" t="s">
        <v>67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ชั้นอนุบาล 2</v>
      </c>
      <c r="N2" s="78"/>
      <c r="O2" s="78"/>
      <c r="P2" s="78"/>
      <c r="Q2" s="83"/>
      <c r="R2" s="162"/>
      <c r="S2" s="66"/>
      <c r="V2" s="68"/>
      <c r="W2" s="68"/>
      <c r="X2" s="68"/>
    </row>
    <row r="3" spans="1:30" s="71" customFormat="1" ht="42">
      <c r="A3" s="109" t="s">
        <v>1</v>
      </c>
      <c r="B3" s="110" t="s">
        <v>2</v>
      </c>
      <c r="C3" s="132"/>
      <c r="D3" s="133" t="s">
        <v>3</v>
      </c>
      <c r="E3" s="134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30" s="189" customFormat="1">
      <c r="A4" s="142">
        <v>1</v>
      </c>
      <c r="B4" s="104" t="s">
        <v>519</v>
      </c>
      <c r="C4" s="98" t="s">
        <v>15</v>
      </c>
      <c r="D4" s="98" t="s">
        <v>16</v>
      </c>
      <c r="E4" s="130" t="s">
        <v>17</v>
      </c>
      <c r="F4" s="93" t="s">
        <v>527</v>
      </c>
      <c r="G4" s="210"/>
      <c r="H4" s="191"/>
      <c r="I4" s="192"/>
      <c r="J4" s="193"/>
      <c r="K4" s="7">
        <v>1</v>
      </c>
      <c r="L4" s="104" t="s">
        <v>519</v>
      </c>
      <c r="M4" s="6" t="str">
        <f t="shared" ref="M4:M14" si="0">C4&amp;D4&amp;"  "&amp;E4</f>
        <v>เด็กชายนรภัทร  คำใบศรี</v>
      </c>
      <c r="N4" s="200" t="s">
        <v>18</v>
      </c>
      <c r="O4" s="200" t="s">
        <v>19</v>
      </c>
      <c r="P4" s="200" t="s">
        <v>20</v>
      </c>
      <c r="Q4" s="107" t="s">
        <v>21</v>
      </c>
      <c r="R4" s="201">
        <v>43734</v>
      </c>
      <c r="S4" s="202"/>
      <c r="T4" s="189" t="str">
        <f t="shared" ref="T4:T14" si="1">O4&amp;P4</f>
        <v>10สรอย</v>
      </c>
      <c r="V4" s="6" t="str">
        <f t="shared" ref="V4:V14" si="2">C4&amp;D4</f>
        <v>เด็กชายนรภัทร</v>
      </c>
      <c r="W4" s="189" t="str">
        <f t="shared" ref="W4:W14" si="3">E4</f>
        <v>คำใบศรี</v>
      </c>
    </row>
    <row r="5" spans="1:30" s="189" customFormat="1">
      <c r="A5" s="142">
        <v>2</v>
      </c>
      <c r="B5" s="104">
        <v>3597</v>
      </c>
      <c r="C5" s="98" t="s">
        <v>15</v>
      </c>
      <c r="D5" s="98" t="s">
        <v>581</v>
      </c>
      <c r="E5" s="130" t="s">
        <v>177</v>
      </c>
      <c r="F5" s="129" t="s">
        <v>582</v>
      </c>
      <c r="G5" s="142"/>
      <c r="H5" s="185"/>
      <c r="I5" s="186"/>
      <c r="J5" s="187"/>
      <c r="K5" s="104">
        <v>2</v>
      </c>
      <c r="L5" s="104">
        <v>3594</v>
      </c>
      <c r="M5" s="94" t="str">
        <f t="shared" si="0"/>
        <v>เด็กชายธนศักดิ์  หล้าเป็ง</v>
      </c>
      <c r="N5" s="104">
        <v>267</v>
      </c>
      <c r="O5" s="104">
        <v>2</v>
      </c>
      <c r="P5" s="104" t="s">
        <v>26</v>
      </c>
      <c r="Q5" s="107" t="s">
        <v>27</v>
      </c>
      <c r="R5" s="153">
        <v>43702</v>
      </c>
      <c r="S5" s="140" t="s">
        <v>585</v>
      </c>
      <c r="T5" s="188" t="str">
        <f t="shared" si="1"/>
        <v>2บ้านเหล่า</v>
      </c>
      <c r="U5" s="188"/>
      <c r="V5" s="94" t="str">
        <f t="shared" si="2"/>
        <v>เด็กชายธนศักดิ์</v>
      </c>
      <c r="W5" s="188" t="str">
        <f t="shared" si="3"/>
        <v>หล้าเป็ง</v>
      </c>
      <c r="X5" s="188"/>
      <c r="Y5" s="188"/>
      <c r="Z5" s="188"/>
      <c r="AA5" s="188"/>
      <c r="AB5" s="188"/>
      <c r="AC5" s="188"/>
      <c r="AD5" s="188"/>
    </row>
    <row r="6" spans="1:30" s="189" customFormat="1">
      <c r="A6" s="142">
        <v>3</v>
      </c>
      <c r="B6" s="104">
        <v>3598</v>
      </c>
      <c r="C6" s="98" t="s">
        <v>15</v>
      </c>
      <c r="D6" s="98" t="s">
        <v>583</v>
      </c>
      <c r="E6" s="130" t="s">
        <v>279</v>
      </c>
      <c r="F6" s="129" t="s">
        <v>584</v>
      </c>
      <c r="G6" s="142"/>
      <c r="H6" s="185"/>
      <c r="I6" s="186"/>
      <c r="J6" s="187"/>
      <c r="K6" s="104">
        <v>3</v>
      </c>
      <c r="L6" s="104">
        <v>3595</v>
      </c>
      <c r="M6" s="94" t="str">
        <f t="shared" si="0"/>
        <v>เด็กชายธีรดนย์  ไชยบาล</v>
      </c>
      <c r="N6" s="104">
        <v>48</v>
      </c>
      <c r="O6" s="104">
        <v>2</v>
      </c>
      <c r="P6" s="104" t="s">
        <v>26</v>
      </c>
      <c r="Q6" s="107" t="s">
        <v>27</v>
      </c>
      <c r="R6" s="153">
        <v>43739</v>
      </c>
      <c r="S6" s="140" t="s">
        <v>586</v>
      </c>
      <c r="T6" s="188" t="str">
        <f t="shared" si="1"/>
        <v>2บ้านเหล่า</v>
      </c>
      <c r="U6" s="188"/>
      <c r="V6" s="94" t="str">
        <f t="shared" si="2"/>
        <v>เด็กชายธีรดนย์</v>
      </c>
      <c r="W6" s="188" t="str">
        <f t="shared" si="3"/>
        <v>ไชยบาล</v>
      </c>
      <c r="X6" s="188"/>
      <c r="Y6" s="188"/>
      <c r="Z6" s="188"/>
      <c r="AA6" s="188"/>
      <c r="AB6" s="188"/>
      <c r="AC6" s="188"/>
      <c r="AD6" s="188"/>
    </row>
    <row r="7" spans="1:30" s="189" customFormat="1">
      <c r="A7" s="142">
        <v>4</v>
      </c>
      <c r="B7" s="104" t="s">
        <v>520</v>
      </c>
      <c r="C7" s="98" t="s">
        <v>15</v>
      </c>
      <c r="D7" s="98" t="s">
        <v>22</v>
      </c>
      <c r="E7" s="130" t="s">
        <v>23</v>
      </c>
      <c r="F7" s="93" t="s">
        <v>528</v>
      </c>
      <c r="G7" s="190"/>
      <c r="H7" s="191"/>
      <c r="I7" s="192"/>
      <c r="J7" s="193"/>
      <c r="K7" s="7">
        <v>4</v>
      </c>
      <c r="L7" s="104" t="s">
        <v>520</v>
      </c>
      <c r="M7" s="6" t="str">
        <f t="shared" si="0"/>
        <v>เด็กชายพิสิษฐ์  เล่ห์รักษ์</v>
      </c>
      <c r="N7" s="194" t="s">
        <v>24</v>
      </c>
      <c r="O7" s="194" t="s">
        <v>25</v>
      </c>
      <c r="P7" s="194" t="s">
        <v>26</v>
      </c>
      <c r="Q7" s="107" t="s">
        <v>27</v>
      </c>
      <c r="R7" s="195">
        <v>43854</v>
      </c>
      <c r="S7" s="196"/>
      <c r="T7" s="189" t="str">
        <f t="shared" si="1"/>
        <v>3บ้านเหล่า</v>
      </c>
      <c r="V7" s="6" t="str">
        <f t="shared" si="2"/>
        <v>เด็กชายพิสิษฐ์</v>
      </c>
      <c r="W7" s="189" t="str">
        <f t="shared" si="3"/>
        <v>เล่ห์รักษ์</v>
      </c>
    </row>
    <row r="8" spans="1:30" s="189" customFormat="1">
      <c r="A8" s="142">
        <v>5</v>
      </c>
      <c r="B8" s="104" t="s">
        <v>521</v>
      </c>
      <c r="C8" s="98" t="s">
        <v>15</v>
      </c>
      <c r="D8" s="98" t="s">
        <v>28</v>
      </c>
      <c r="E8" s="130" t="s">
        <v>29</v>
      </c>
      <c r="F8" s="93" t="s">
        <v>529</v>
      </c>
      <c r="G8" s="197"/>
      <c r="H8" s="191"/>
      <c r="I8" s="192"/>
      <c r="J8" s="193"/>
      <c r="K8" s="104">
        <v>5</v>
      </c>
      <c r="L8" s="104" t="s">
        <v>521</v>
      </c>
      <c r="M8" s="6" t="str">
        <f t="shared" si="0"/>
        <v>เด็กชายวรุณวาที  ปัญสุวรรณ</v>
      </c>
      <c r="N8" s="93" t="s">
        <v>30</v>
      </c>
      <c r="O8" s="93" t="s">
        <v>31</v>
      </c>
      <c r="P8" s="93" t="s">
        <v>26</v>
      </c>
      <c r="Q8" s="107" t="s">
        <v>27</v>
      </c>
      <c r="R8" s="198">
        <v>43656</v>
      </c>
      <c r="S8" s="100" t="s">
        <v>32</v>
      </c>
      <c r="T8" s="189" t="str">
        <f t="shared" si="1"/>
        <v>12บ้านเหล่า</v>
      </c>
      <c r="V8" s="6" t="str">
        <f t="shared" si="2"/>
        <v>เด็กชายวรุณวาที</v>
      </c>
      <c r="W8" s="189" t="str">
        <f t="shared" si="3"/>
        <v>ปัญสุวรรณ</v>
      </c>
    </row>
    <row r="9" spans="1:30" s="188" customFormat="1">
      <c r="A9" s="142">
        <v>6</v>
      </c>
      <c r="B9" s="104" t="s">
        <v>522</v>
      </c>
      <c r="C9" s="98" t="s">
        <v>15</v>
      </c>
      <c r="D9" s="98" t="s">
        <v>33</v>
      </c>
      <c r="E9" s="130" t="s">
        <v>34</v>
      </c>
      <c r="F9" s="93" t="s">
        <v>530</v>
      </c>
      <c r="G9" s="197"/>
      <c r="H9" s="191"/>
      <c r="I9" s="192"/>
      <c r="J9" s="193"/>
      <c r="K9" s="104">
        <v>6</v>
      </c>
      <c r="L9" s="104" t="s">
        <v>522</v>
      </c>
      <c r="M9" s="6" t="str">
        <f t="shared" si="0"/>
        <v>เด็กชายสวัสดิภาพ  หลอดทอง</v>
      </c>
      <c r="N9" s="93" t="s">
        <v>35</v>
      </c>
      <c r="O9" s="93" t="s">
        <v>25</v>
      </c>
      <c r="P9" s="93" t="s">
        <v>26</v>
      </c>
      <c r="Q9" s="107" t="s">
        <v>27</v>
      </c>
      <c r="R9" s="198">
        <v>43831</v>
      </c>
      <c r="S9" s="100" t="s">
        <v>36</v>
      </c>
      <c r="T9" s="189" t="str">
        <f t="shared" si="1"/>
        <v>3บ้านเหล่า</v>
      </c>
      <c r="U9" s="189"/>
      <c r="V9" s="6" t="str">
        <f t="shared" si="2"/>
        <v>เด็กชายสวัสดิภาพ</v>
      </c>
      <c r="W9" s="189" t="str">
        <f t="shared" si="3"/>
        <v>หลอดทอง</v>
      </c>
      <c r="X9" s="189"/>
      <c r="Y9" s="189"/>
      <c r="Z9" s="189"/>
      <c r="AA9" s="189"/>
      <c r="AB9" s="189"/>
      <c r="AC9" s="189"/>
      <c r="AD9" s="189"/>
    </row>
    <row r="10" spans="1:30" s="188" customFormat="1">
      <c r="A10" s="142">
        <v>7</v>
      </c>
      <c r="B10" s="104">
        <v>3594</v>
      </c>
      <c r="C10" s="98" t="s">
        <v>15</v>
      </c>
      <c r="D10" s="98" t="s">
        <v>587</v>
      </c>
      <c r="E10" s="130" t="s">
        <v>588</v>
      </c>
      <c r="F10" s="129" t="s">
        <v>589</v>
      </c>
      <c r="G10" s="142"/>
      <c r="H10" s="185"/>
      <c r="I10" s="186"/>
      <c r="J10" s="187"/>
      <c r="K10" s="7">
        <v>7</v>
      </c>
      <c r="L10" s="104">
        <v>2596</v>
      </c>
      <c r="M10" s="94" t="str">
        <f t="shared" si="0"/>
        <v>เด็กชายอคิราห์  ขันแก้วเมืองมูล</v>
      </c>
      <c r="N10" s="104">
        <v>80</v>
      </c>
      <c r="O10" s="104">
        <v>2</v>
      </c>
      <c r="P10" s="104" t="s">
        <v>26</v>
      </c>
      <c r="Q10" s="107" t="s">
        <v>27</v>
      </c>
      <c r="R10" s="153">
        <v>43883</v>
      </c>
      <c r="S10" s="184" t="s">
        <v>590</v>
      </c>
      <c r="T10" s="188" t="str">
        <f t="shared" si="1"/>
        <v>2บ้านเหล่า</v>
      </c>
      <c r="V10" s="94" t="str">
        <f t="shared" si="2"/>
        <v>เด็กชายอคิราห์</v>
      </c>
      <c r="W10" s="188" t="str">
        <f t="shared" si="3"/>
        <v>ขันแก้วเมืองมูล</v>
      </c>
    </row>
    <row r="11" spans="1:30" s="188" customFormat="1">
      <c r="A11" s="142">
        <v>8</v>
      </c>
      <c r="B11" s="104" t="s">
        <v>523</v>
      </c>
      <c r="C11" s="98" t="s">
        <v>37</v>
      </c>
      <c r="D11" s="98" t="s">
        <v>38</v>
      </c>
      <c r="E11" s="130" t="s">
        <v>39</v>
      </c>
      <c r="F11" s="93" t="s">
        <v>531</v>
      </c>
      <c r="G11" s="197"/>
      <c r="H11" s="191"/>
      <c r="I11" s="192"/>
      <c r="J11" s="193"/>
      <c r="K11" s="104">
        <v>8</v>
      </c>
      <c r="L11" s="104" t="s">
        <v>523</v>
      </c>
      <c r="M11" s="6" t="str">
        <f t="shared" si="0"/>
        <v>เด็กหญิงณัชชา  ใจตรง</v>
      </c>
      <c r="N11" s="93" t="s">
        <v>40</v>
      </c>
      <c r="O11" s="93" t="s">
        <v>41</v>
      </c>
      <c r="P11" s="93" t="s">
        <v>26</v>
      </c>
      <c r="Q11" s="107" t="s">
        <v>27</v>
      </c>
      <c r="R11" s="198">
        <v>43860</v>
      </c>
      <c r="S11" s="196" t="s">
        <v>42</v>
      </c>
      <c r="T11" s="189" t="str">
        <f t="shared" si="1"/>
        <v>2บ้านเหล่า</v>
      </c>
      <c r="U11" s="189"/>
      <c r="V11" s="6" t="str">
        <f t="shared" si="2"/>
        <v>เด็กหญิงณัชชา</v>
      </c>
      <c r="W11" s="189" t="str">
        <f t="shared" si="3"/>
        <v>ใจตรง</v>
      </c>
      <c r="X11" s="189"/>
      <c r="Y11" s="189"/>
      <c r="Z11" s="189"/>
      <c r="AA11" s="189"/>
      <c r="AB11" s="189"/>
      <c r="AC11" s="189"/>
      <c r="AD11" s="189"/>
    </row>
    <row r="12" spans="1:30" s="188" customFormat="1">
      <c r="A12" s="142">
        <v>9</v>
      </c>
      <c r="B12" s="104" t="s">
        <v>524</v>
      </c>
      <c r="C12" s="97" t="s">
        <v>37</v>
      </c>
      <c r="D12" s="116" t="s">
        <v>314</v>
      </c>
      <c r="E12" s="128" t="s">
        <v>43</v>
      </c>
      <c r="F12" s="129" t="s">
        <v>532</v>
      </c>
      <c r="G12" s="150"/>
      <c r="H12" s="185"/>
      <c r="I12" s="186"/>
      <c r="J12" s="187"/>
      <c r="K12" s="104">
        <v>9</v>
      </c>
      <c r="L12" s="104" t="s">
        <v>524</v>
      </c>
      <c r="M12" s="94" t="str">
        <f t="shared" si="0"/>
        <v>เด็กหญิงพัทธนันท์  ใจเพียร</v>
      </c>
      <c r="N12" s="104" t="s">
        <v>44</v>
      </c>
      <c r="O12" s="104" t="s">
        <v>45</v>
      </c>
      <c r="P12" s="104" t="s">
        <v>26</v>
      </c>
      <c r="Q12" s="107" t="s">
        <v>27</v>
      </c>
      <c r="R12" s="153">
        <v>43756</v>
      </c>
      <c r="S12" s="100"/>
      <c r="T12" s="188" t="str">
        <f t="shared" si="1"/>
        <v>4บ้านเหล่า</v>
      </c>
      <c r="V12" s="94" t="str">
        <f t="shared" si="2"/>
        <v>เด็กหญิงพัทธนันท์</v>
      </c>
      <c r="W12" s="188" t="str">
        <f t="shared" si="3"/>
        <v>ใจเพียร</v>
      </c>
    </row>
    <row r="13" spans="1:30" s="188" customFormat="1">
      <c r="A13" s="142">
        <v>10</v>
      </c>
      <c r="B13" s="104" t="s">
        <v>525</v>
      </c>
      <c r="C13" s="97" t="s">
        <v>37</v>
      </c>
      <c r="D13" s="98" t="s">
        <v>46</v>
      </c>
      <c r="E13" s="130" t="s">
        <v>47</v>
      </c>
      <c r="F13" s="129" t="s">
        <v>533</v>
      </c>
      <c r="G13" s="150"/>
      <c r="H13" s="185"/>
      <c r="I13" s="186"/>
      <c r="J13" s="187"/>
      <c r="K13" s="7">
        <v>10</v>
      </c>
      <c r="L13" s="104" t="s">
        <v>525</v>
      </c>
      <c r="M13" s="94" t="str">
        <f t="shared" si="0"/>
        <v>เด็กหญิงวริศรา  โยธา</v>
      </c>
      <c r="N13" s="104" t="s">
        <v>48</v>
      </c>
      <c r="O13" s="104" t="s">
        <v>25</v>
      </c>
      <c r="P13" s="104" t="s">
        <v>26</v>
      </c>
      <c r="Q13" s="107" t="s">
        <v>27</v>
      </c>
      <c r="R13" s="153">
        <v>43732</v>
      </c>
      <c r="S13" s="100" t="s">
        <v>49</v>
      </c>
      <c r="T13" s="188" t="str">
        <f t="shared" si="1"/>
        <v>3บ้านเหล่า</v>
      </c>
      <c r="V13" s="94" t="str">
        <f t="shared" si="2"/>
        <v>เด็กหญิงวริศรา</v>
      </c>
      <c r="W13" s="188" t="str">
        <f t="shared" si="3"/>
        <v>โยธา</v>
      </c>
    </row>
    <row r="14" spans="1:30" s="188" customFormat="1" ht="21" customHeight="1">
      <c r="A14" s="142">
        <v>11</v>
      </c>
      <c r="B14" s="104" t="s">
        <v>526</v>
      </c>
      <c r="C14" s="97" t="s">
        <v>37</v>
      </c>
      <c r="D14" s="98" t="s">
        <v>50</v>
      </c>
      <c r="E14" s="130" t="s">
        <v>51</v>
      </c>
      <c r="F14" s="129" t="s">
        <v>534</v>
      </c>
      <c r="G14" s="150"/>
      <c r="H14" s="185"/>
      <c r="I14" s="186"/>
      <c r="J14" s="187"/>
      <c r="K14" s="104">
        <v>11</v>
      </c>
      <c r="L14" s="104" t="s">
        <v>526</v>
      </c>
      <c r="M14" s="94" t="str">
        <f t="shared" si="0"/>
        <v>เด็กหญิงอัญญดา  คำเมืองใจ</v>
      </c>
      <c r="N14" s="104" t="s">
        <v>52</v>
      </c>
      <c r="O14" s="104" t="s">
        <v>45</v>
      </c>
      <c r="P14" s="104" t="s">
        <v>26</v>
      </c>
      <c r="Q14" s="107" t="s">
        <v>27</v>
      </c>
      <c r="R14" s="153">
        <v>43889</v>
      </c>
      <c r="S14" s="100" t="s">
        <v>53</v>
      </c>
      <c r="T14" s="188" t="str">
        <f t="shared" si="1"/>
        <v>4บ้านเหล่า</v>
      </c>
      <c r="V14" s="94" t="str">
        <f t="shared" si="2"/>
        <v>เด็กหญิงอัญญดา</v>
      </c>
      <c r="W14" s="188" t="str">
        <f t="shared" si="3"/>
        <v>คำเมืองใจ</v>
      </c>
    </row>
    <row r="15" spans="1:30" s="95" customFormat="1" ht="21" customHeight="1">
      <c r="A15" s="102"/>
      <c r="B15" s="123"/>
      <c r="C15" s="123"/>
      <c r="D15" s="123"/>
      <c r="E15" s="123"/>
      <c r="F15" s="124"/>
      <c r="G15" s="102"/>
      <c r="H15" s="102"/>
      <c r="I15" s="102"/>
      <c r="J15" s="102"/>
      <c r="Q15" s="125"/>
      <c r="R15" s="155"/>
      <c r="S15" s="124"/>
    </row>
    <row r="16" spans="1:30" s="95" customFormat="1" ht="21" customHeight="1">
      <c r="A16" s="102"/>
      <c r="B16" s="123"/>
      <c r="C16" s="123"/>
      <c r="D16" s="123"/>
      <c r="E16" s="123"/>
      <c r="F16" s="124"/>
      <c r="G16" s="102"/>
      <c r="H16" s="102"/>
      <c r="I16" s="102"/>
      <c r="J16" s="102"/>
      <c r="Q16" s="125"/>
      <c r="R16" s="155"/>
      <c r="S16" s="124"/>
    </row>
    <row r="17" spans="1:30" s="95" customFormat="1" ht="21" customHeight="1">
      <c r="A17" s="102"/>
      <c r="B17" s="123"/>
      <c r="C17" s="123"/>
      <c r="D17" s="123"/>
      <c r="E17" s="123"/>
      <c r="F17" s="124"/>
      <c r="G17" s="102"/>
      <c r="H17" s="102"/>
      <c r="I17" s="102"/>
      <c r="J17" s="102"/>
      <c r="Q17" s="125"/>
      <c r="R17" s="155"/>
      <c r="S17" s="124"/>
    </row>
    <row r="18" spans="1:30" s="95" customFormat="1" ht="21" customHeight="1">
      <c r="A18" s="102"/>
      <c r="D18" s="135"/>
      <c r="G18" s="102"/>
      <c r="H18" s="102"/>
      <c r="I18" s="102"/>
      <c r="J18" s="102"/>
      <c r="Q18" s="125"/>
      <c r="R18" s="155"/>
      <c r="S18" s="124"/>
    </row>
    <row r="19" spans="1:30" s="95" customFormat="1" ht="21" customHeight="1">
      <c r="A19" s="102"/>
      <c r="D19" s="131"/>
      <c r="E19" s="131"/>
      <c r="F19" s="131"/>
      <c r="G19" s="102"/>
      <c r="H19" s="102"/>
      <c r="I19" s="102"/>
      <c r="J19" s="102"/>
      <c r="Q19" s="125"/>
      <c r="R19" s="155"/>
      <c r="S19" s="124"/>
    </row>
    <row r="20" spans="1:30" s="95" customFormat="1" ht="21" customHeight="1">
      <c r="A20" s="102"/>
      <c r="D20" s="131"/>
      <c r="E20" s="131"/>
      <c r="F20" s="131"/>
      <c r="G20" s="102"/>
      <c r="H20" s="102"/>
      <c r="I20" s="102"/>
      <c r="J20" s="102"/>
      <c r="Q20" s="125"/>
      <c r="R20" s="155"/>
      <c r="S20" s="124"/>
      <c r="T20" s="131"/>
      <c r="U20" s="131"/>
    </row>
    <row r="21" spans="1:30" ht="21" customHeight="1">
      <c r="D21" s="75" t="s">
        <v>54</v>
      </c>
      <c r="E21" s="73"/>
      <c r="F21" s="73"/>
      <c r="S21" s="70"/>
      <c r="V21" s="215" t="s">
        <v>55</v>
      </c>
      <c r="W21" s="216" t="s">
        <v>56</v>
      </c>
      <c r="X21" s="216"/>
      <c r="Y21" s="216"/>
      <c r="Z21" s="216"/>
      <c r="AA21" s="216"/>
      <c r="AB21" s="216"/>
      <c r="AC21" s="217" t="s">
        <v>57</v>
      </c>
      <c r="AD21" s="211" t="s">
        <v>58</v>
      </c>
    </row>
    <row r="22" spans="1:30" ht="21" customHeight="1">
      <c r="D22" s="2" t="s">
        <v>59</v>
      </c>
      <c r="E22" s="2" t="s">
        <v>60</v>
      </c>
      <c r="F22" s="2" t="s">
        <v>58</v>
      </c>
      <c r="S22" s="70"/>
      <c r="V22" s="215"/>
      <c r="W22" s="60" t="s">
        <v>61</v>
      </c>
      <c r="X22" s="60" t="s">
        <v>62</v>
      </c>
      <c r="Y22" s="60" t="s">
        <v>63</v>
      </c>
      <c r="Z22" s="60" t="s">
        <v>64</v>
      </c>
      <c r="AA22" s="60" t="s">
        <v>65</v>
      </c>
      <c r="AB22" s="60" t="s">
        <v>66</v>
      </c>
      <c r="AC22" s="218"/>
      <c r="AD22" s="212"/>
    </row>
    <row r="23" spans="1:30" ht="21" customHeight="1">
      <c r="D23" s="2">
        <f>COUNTIF(C4:C23,"เด็กชาย")</f>
        <v>7</v>
      </c>
      <c r="E23" s="2">
        <f>COUNTIF(C4:C23,"เด็กหญิง")</f>
        <v>4</v>
      </c>
      <c r="F23" s="2">
        <f>SUBTOTAL(9,D23:E23)</f>
        <v>11</v>
      </c>
      <c r="S23" s="1"/>
      <c r="V23" s="76"/>
      <c r="W23" s="77">
        <f t="shared" ref="W23:AB23" si="4">COUNTIF($T4:$T23,W22)</f>
        <v>0</v>
      </c>
      <c r="X23" s="77">
        <f t="shared" si="4"/>
        <v>4</v>
      </c>
      <c r="Y23" s="77">
        <f t="shared" si="4"/>
        <v>3</v>
      </c>
      <c r="Z23" s="77">
        <f t="shared" si="4"/>
        <v>2</v>
      </c>
      <c r="AA23" s="77">
        <f t="shared" si="4"/>
        <v>1</v>
      </c>
      <c r="AB23" s="77">
        <f t="shared" si="4"/>
        <v>0</v>
      </c>
      <c r="AC23" s="77">
        <f>COUNTA($T4:$T23)-SUM(W23:AB23)</f>
        <v>1</v>
      </c>
      <c r="AD23" s="77">
        <f>SUBTOTAL(9,W23:AC23)</f>
        <v>11</v>
      </c>
    </row>
    <row r="24" spans="1:30" ht="21" customHeight="1">
      <c r="S24" s="70"/>
    </row>
    <row r="37" spans="19:19" ht="21" customHeight="1">
      <c r="S37" s="70"/>
    </row>
    <row r="38" spans="19:19" ht="21" customHeight="1">
      <c r="S38" s="70"/>
    </row>
    <row r="39" spans="19:19" ht="21" customHeight="1">
      <c r="S39" s="70"/>
    </row>
    <row r="40" spans="19:19" ht="21" customHeight="1">
      <c r="S40" s="70"/>
    </row>
    <row r="41" spans="19:19" ht="21" customHeight="1"/>
  </sheetData>
  <sheetProtection formatCells="0" insertRows="0" sort="0" autoFilter="0"/>
  <autoFilter ref="A4:AD14" xr:uid="{00000000-0001-0000-0000-000000000000}">
    <sortState xmlns:xlrd2="http://schemas.microsoft.com/office/spreadsheetml/2017/richdata2" ref="A5:AD14">
      <sortCondition ref="C4:C14"/>
    </sortState>
  </autoFilter>
  <sortState xmlns:xlrd2="http://schemas.microsoft.com/office/spreadsheetml/2017/richdata2" ref="A4:G11">
    <sortCondition ref="C4:C11"/>
    <sortCondition ref="D4:D11"/>
  </sortState>
  <mergeCells count="7">
    <mergeCell ref="AD21:AD22"/>
    <mergeCell ref="A1:G1"/>
    <mergeCell ref="K1:S1"/>
    <mergeCell ref="A2:G2"/>
    <mergeCell ref="V21:V22"/>
    <mergeCell ref="W21:AB21"/>
    <mergeCell ref="AC21:AC2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4"/>
  <sheetViews>
    <sheetView zoomScale="70" zoomScaleNormal="70" zoomScalePageLayoutView="70" workbookViewId="0">
      <selection activeCell="B14" sqref="B14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3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30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30" s="67" customFormat="1" ht="22.5" customHeight="1">
      <c r="A2" s="213" t="s">
        <v>102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ชั้นอนุบาล 3</v>
      </c>
      <c r="N2" s="78"/>
      <c r="O2" s="78"/>
      <c r="P2" s="78"/>
      <c r="Q2" s="83"/>
      <c r="R2" s="162"/>
      <c r="S2" s="66"/>
      <c r="V2" s="68"/>
      <c r="W2" s="68"/>
      <c r="X2" s="68"/>
    </row>
    <row r="3" spans="1:30" s="71" customFormat="1" ht="42">
      <c r="A3" s="109" t="s">
        <v>1</v>
      </c>
      <c r="B3" s="110" t="s">
        <v>2</v>
      </c>
      <c r="C3" s="132"/>
      <c r="D3" s="133" t="s">
        <v>3</v>
      </c>
      <c r="E3" s="134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30" s="189" customFormat="1">
      <c r="A4" s="142">
        <v>1</v>
      </c>
      <c r="B4" s="104" t="s">
        <v>535</v>
      </c>
      <c r="C4" s="97" t="s">
        <v>15</v>
      </c>
      <c r="D4" s="98" t="s">
        <v>68</v>
      </c>
      <c r="E4" s="130" t="s">
        <v>69</v>
      </c>
      <c r="F4" s="93" t="s">
        <v>544</v>
      </c>
      <c r="G4" s="199"/>
      <c r="H4" s="191"/>
      <c r="I4" s="192"/>
      <c r="J4" s="193"/>
      <c r="K4" s="7">
        <f t="shared" ref="K4" si="0">A4</f>
        <v>1</v>
      </c>
      <c r="L4" s="104" t="s">
        <v>535</v>
      </c>
      <c r="M4" s="6" t="str">
        <f t="shared" ref="M4" si="1">C4&amp;D4&amp;"  "&amp;E4</f>
        <v>เด็กชายณัฐภูมินทร์  ยาวิไชย</v>
      </c>
      <c r="N4" s="200" t="s">
        <v>70</v>
      </c>
      <c r="O4" s="200" t="s">
        <v>31</v>
      </c>
      <c r="P4" s="200" t="s">
        <v>26</v>
      </c>
      <c r="Q4" s="107" t="s">
        <v>27</v>
      </c>
      <c r="R4" s="201">
        <v>43313</v>
      </c>
      <c r="S4" s="202" t="s">
        <v>71</v>
      </c>
      <c r="T4" s="189" t="str">
        <f t="shared" ref="T4" si="2">O4&amp;P4</f>
        <v>12บ้านเหล่า</v>
      </c>
      <c r="V4" s="6" t="str">
        <f t="shared" ref="V4" si="3">C4&amp;D4</f>
        <v>เด็กชายณัฐภูมินทร์</v>
      </c>
      <c r="W4" s="189" t="str">
        <f t="shared" ref="W4" si="4">E4</f>
        <v>ยาวิไชย</v>
      </c>
    </row>
    <row r="5" spans="1:30" s="189" customFormat="1">
      <c r="A5" s="142">
        <v>2</v>
      </c>
      <c r="B5" s="104" t="s">
        <v>536</v>
      </c>
      <c r="C5" s="97" t="s">
        <v>15</v>
      </c>
      <c r="D5" s="98" t="s">
        <v>72</v>
      </c>
      <c r="E5" s="130" t="s">
        <v>73</v>
      </c>
      <c r="F5" s="93" t="s">
        <v>545</v>
      </c>
      <c r="G5" s="203"/>
      <c r="H5" s="191"/>
      <c r="I5" s="192"/>
      <c r="J5" s="193"/>
      <c r="K5" s="7">
        <f t="shared" ref="K5:K16" si="5">A5</f>
        <v>2</v>
      </c>
      <c r="L5" s="104" t="s">
        <v>536</v>
      </c>
      <c r="M5" s="6" t="str">
        <f t="shared" ref="M5:M16" si="6">C5&amp;D5&amp;"  "&amp;E5</f>
        <v>เด็กชายทักษ์ดนัย  สัญญเขื่อน</v>
      </c>
      <c r="N5" s="93" t="s">
        <v>74</v>
      </c>
      <c r="O5" s="93" t="s">
        <v>41</v>
      </c>
      <c r="P5" s="93" t="s">
        <v>26</v>
      </c>
      <c r="Q5" s="107" t="s">
        <v>27</v>
      </c>
      <c r="R5" s="198">
        <v>43544</v>
      </c>
      <c r="S5" s="100" t="s">
        <v>75</v>
      </c>
      <c r="T5" s="189" t="str">
        <f t="shared" ref="T5:T16" si="7">O5&amp;P5</f>
        <v>2บ้านเหล่า</v>
      </c>
      <c r="V5" s="6" t="str">
        <f t="shared" ref="V5:V16" si="8">C5&amp;D5</f>
        <v>เด็กชายทักษ์ดนัย</v>
      </c>
      <c r="W5" s="189" t="str">
        <f t="shared" ref="W5:W16" si="9">E5</f>
        <v>สัญญเขื่อน</v>
      </c>
    </row>
    <row r="6" spans="1:30" s="189" customFormat="1">
      <c r="A6" s="142">
        <v>3</v>
      </c>
      <c r="B6" s="104" t="s">
        <v>537</v>
      </c>
      <c r="C6" s="97" t="s">
        <v>15</v>
      </c>
      <c r="D6" s="98" t="s">
        <v>76</v>
      </c>
      <c r="E6" s="130" t="s">
        <v>77</v>
      </c>
      <c r="F6" s="93" t="s">
        <v>546</v>
      </c>
      <c r="G6" s="203"/>
      <c r="H6" s="191"/>
      <c r="I6" s="192"/>
      <c r="J6" s="193"/>
      <c r="K6" s="7">
        <f t="shared" si="5"/>
        <v>3</v>
      </c>
      <c r="L6" s="104" t="s">
        <v>537</v>
      </c>
      <c r="M6" s="6" t="str">
        <f t="shared" si="6"/>
        <v>เด็กชายธนดล  ไชยคำ</v>
      </c>
      <c r="N6" s="93" t="s">
        <v>78</v>
      </c>
      <c r="O6" s="93" t="s">
        <v>41</v>
      </c>
      <c r="P6" s="93" t="s">
        <v>26</v>
      </c>
      <c r="Q6" s="107" t="s">
        <v>27</v>
      </c>
      <c r="R6" s="198">
        <v>43450</v>
      </c>
      <c r="S6" s="100" t="s">
        <v>79</v>
      </c>
      <c r="T6" s="189" t="str">
        <f t="shared" si="7"/>
        <v>2บ้านเหล่า</v>
      </c>
      <c r="V6" s="6" t="str">
        <f t="shared" si="8"/>
        <v>เด็กชายธนดล</v>
      </c>
      <c r="W6" s="189" t="str">
        <f t="shared" si="9"/>
        <v>ไชยคำ</v>
      </c>
    </row>
    <row r="7" spans="1:30" s="189" customFormat="1">
      <c r="A7" s="142">
        <v>4</v>
      </c>
      <c r="B7" s="104">
        <v>3591</v>
      </c>
      <c r="C7" s="97" t="s">
        <v>15</v>
      </c>
      <c r="D7" s="98" t="s">
        <v>592</v>
      </c>
      <c r="E7" s="130" t="s">
        <v>591</v>
      </c>
      <c r="F7" s="129" t="s">
        <v>593</v>
      </c>
      <c r="G7" s="204"/>
      <c r="H7" s="185"/>
      <c r="I7" s="186"/>
      <c r="J7" s="187"/>
      <c r="K7" s="7">
        <f t="shared" si="5"/>
        <v>4</v>
      </c>
      <c r="L7" s="104">
        <v>3591</v>
      </c>
      <c r="M7" s="94" t="str">
        <f t="shared" si="6"/>
        <v>เด็กชายพิสิฐชัย  อินจุมปู</v>
      </c>
      <c r="N7" s="205">
        <v>5</v>
      </c>
      <c r="O7" s="205">
        <v>2</v>
      </c>
      <c r="P7" s="205" t="s">
        <v>26</v>
      </c>
      <c r="Q7" s="107" t="s">
        <v>27</v>
      </c>
      <c r="R7" s="206">
        <v>43538</v>
      </c>
      <c r="S7" s="207" t="s">
        <v>594</v>
      </c>
      <c r="T7" s="188" t="str">
        <f t="shared" si="7"/>
        <v>2บ้านเหล่า</v>
      </c>
      <c r="U7" s="188"/>
      <c r="V7" s="94" t="str">
        <f t="shared" si="8"/>
        <v>เด็กชายพิสิฐชัย</v>
      </c>
      <c r="W7" s="188" t="str">
        <f t="shared" si="9"/>
        <v>อินจุมปู</v>
      </c>
      <c r="X7" s="188"/>
      <c r="Y7" s="188"/>
      <c r="Z7" s="188"/>
      <c r="AA7" s="188"/>
      <c r="AB7" s="188"/>
      <c r="AC7" s="188"/>
      <c r="AD7" s="188"/>
    </row>
    <row r="8" spans="1:30" s="189" customFormat="1">
      <c r="A8" s="142">
        <v>5</v>
      </c>
      <c r="B8" s="104" t="s">
        <v>538</v>
      </c>
      <c r="C8" s="97" t="s">
        <v>15</v>
      </c>
      <c r="D8" s="98" t="s">
        <v>80</v>
      </c>
      <c r="E8" s="130" t="s">
        <v>81</v>
      </c>
      <c r="F8" s="93" t="s">
        <v>547</v>
      </c>
      <c r="G8" s="203"/>
      <c r="H8" s="191"/>
      <c r="I8" s="192"/>
      <c r="J8" s="193"/>
      <c r="K8" s="7">
        <f t="shared" si="5"/>
        <v>5</v>
      </c>
      <c r="L8" s="104" t="s">
        <v>538</v>
      </c>
      <c r="M8" s="6" t="str">
        <f t="shared" si="6"/>
        <v>เด็กชายภูมิพัฒน์  แซ่จ๋าว</v>
      </c>
      <c r="N8" s="93" t="s">
        <v>82</v>
      </c>
      <c r="O8" s="93" t="s">
        <v>31</v>
      </c>
      <c r="P8" s="93" t="s">
        <v>26</v>
      </c>
      <c r="Q8" s="107" t="s">
        <v>27</v>
      </c>
      <c r="R8" s="198">
        <v>43245</v>
      </c>
      <c r="S8" s="100" t="s">
        <v>83</v>
      </c>
      <c r="T8" s="189" t="str">
        <f t="shared" si="7"/>
        <v>12บ้านเหล่า</v>
      </c>
      <c r="V8" s="6" t="str">
        <f t="shared" si="8"/>
        <v>เด็กชายภูมิพัฒน์</v>
      </c>
      <c r="W8" s="189" t="str">
        <f t="shared" si="9"/>
        <v>แซ่จ๋าว</v>
      </c>
    </row>
    <row r="9" spans="1:30" s="188" customFormat="1">
      <c r="A9" s="142">
        <v>6</v>
      </c>
      <c r="B9" s="104">
        <v>3596</v>
      </c>
      <c r="C9" s="97" t="s">
        <v>15</v>
      </c>
      <c r="D9" s="98" t="s">
        <v>612</v>
      </c>
      <c r="E9" s="130" t="s">
        <v>613</v>
      </c>
      <c r="F9" s="93" t="s">
        <v>615</v>
      </c>
      <c r="G9" s="157"/>
      <c r="H9" s="185"/>
      <c r="I9" s="186"/>
      <c r="J9" s="187"/>
      <c r="K9" s="7">
        <f t="shared" si="5"/>
        <v>6</v>
      </c>
      <c r="L9" s="104">
        <v>3598</v>
      </c>
      <c r="M9" s="94" t="str">
        <f t="shared" si="6"/>
        <v>เด็กชายหาญณรงค์  จื่น</v>
      </c>
      <c r="N9" s="104">
        <v>46</v>
      </c>
      <c r="O9" s="104">
        <v>14</v>
      </c>
      <c r="P9" s="104" t="s">
        <v>26</v>
      </c>
      <c r="Q9" s="107" t="s">
        <v>27</v>
      </c>
      <c r="R9" s="153">
        <v>43532</v>
      </c>
      <c r="S9" s="140" t="s">
        <v>614</v>
      </c>
      <c r="T9" s="188" t="str">
        <f t="shared" si="7"/>
        <v>14บ้านเหล่า</v>
      </c>
      <c r="V9" s="94" t="str">
        <f t="shared" si="8"/>
        <v>เด็กชายหาญณรงค์</v>
      </c>
      <c r="W9" s="188" t="str">
        <f t="shared" si="9"/>
        <v>จื่น</v>
      </c>
    </row>
    <row r="10" spans="1:30" s="188" customFormat="1">
      <c r="A10" s="142">
        <v>7</v>
      </c>
      <c r="B10" s="104" t="s">
        <v>539</v>
      </c>
      <c r="C10" s="97" t="s">
        <v>37</v>
      </c>
      <c r="D10" s="98" t="s">
        <v>84</v>
      </c>
      <c r="E10" s="130" t="s">
        <v>29</v>
      </c>
      <c r="F10" s="93" t="s">
        <v>548</v>
      </c>
      <c r="G10" s="203"/>
      <c r="H10" s="191"/>
      <c r="I10" s="192"/>
      <c r="J10" s="193"/>
      <c r="K10" s="7">
        <f t="shared" si="5"/>
        <v>7</v>
      </c>
      <c r="L10" s="104" t="s">
        <v>539</v>
      </c>
      <c r="M10" s="6" t="str">
        <f t="shared" si="6"/>
        <v>เด็กหญิงกฤษชนก  ปัญสุวรรณ</v>
      </c>
      <c r="N10" s="93" t="s">
        <v>85</v>
      </c>
      <c r="O10" s="93" t="s">
        <v>45</v>
      </c>
      <c r="P10" s="93" t="s">
        <v>26</v>
      </c>
      <c r="Q10" s="107" t="s">
        <v>27</v>
      </c>
      <c r="R10" s="198">
        <v>43464</v>
      </c>
      <c r="S10" s="100" t="s">
        <v>86</v>
      </c>
      <c r="T10" s="189" t="str">
        <f t="shared" si="7"/>
        <v>4บ้านเหล่า</v>
      </c>
      <c r="U10" s="189"/>
      <c r="V10" s="6" t="str">
        <f t="shared" si="8"/>
        <v>เด็กหญิงกฤษชนก</v>
      </c>
      <c r="W10" s="189" t="str">
        <f t="shared" si="9"/>
        <v>ปัญสุวรรณ</v>
      </c>
      <c r="X10" s="189"/>
      <c r="Y10" s="189"/>
      <c r="Z10" s="189"/>
      <c r="AA10" s="189"/>
      <c r="AB10" s="189"/>
      <c r="AC10" s="189"/>
      <c r="AD10" s="189"/>
    </row>
    <row r="11" spans="1:30" s="188" customFormat="1">
      <c r="A11" s="142">
        <v>8</v>
      </c>
      <c r="B11" s="104" t="s">
        <v>540</v>
      </c>
      <c r="C11" s="97" t="s">
        <v>37</v>
      </c>
      <c r="D11" s="116" t="s">
        <v>87</v>
      </c>
      <c r="E11" s="128" t="s">
        <v>88</v>
      </c>
      <c r="F11" s="129" t="s">
        <v>549</v>
      </c>
      <c r="G11" s="157"/>
      <c r="H11" s="185"/>
      <c r="I11" s="186"/>
      <c r="J11" s="187"/>
      <c r="K11" s="7">
        <f t="shared" si="5"/>
        <v>8</v>
      </c>
      <c r="L11" s="104" t="s">
        <v>540</v>
      </c>
      <c r="M11" s="94" t="str">
        <f t="shared" si="6"/>
        <v>เด็กหญิงกัญญพัชร  วิลัยบุญ</v>
      </c>
      <c r="N11" s="104" t="s">
        <v>89</v>
      </c>
      <c r="O11" s="104" t="s">
        <v>90</v>
      </c>
      <c r="P11" s="104" t="s">
        <v>26</v>
      </c>
      <c r="Q11" s="107" t="s">
        <v>27</v>
      </c>
      <c r="R11" s="153">
        <v>43412</v>
      </c>
      <c r="S11" s="140" t="s">
        <v>91</v>
      </c>
      <c r="T11" s="188" t="str">
        <f t="shared" si="7"/>
        <v>1บ้านเหล่า</v>
      </c>
      <c r="V11" s="94" t="str">
        <f t="shared" si="8"/>
        <v>เด็กหญิงกัญญพัชร</v>
      </c>
      <c r="W11" s="188" t="str">
        <f t="shared" si="9"/>
        <v>วิลัยบุญ</v>
      </c>
    </row>
    <row r="12" spans="1:30" s="188" customFormat="1">
      <c r="A12" s="142">
        <v>9</v>
      </c>
      <c r="B12" s="104" t="s">
        <v>541</v>
      </c>
      <c r="C12" s="97" t="s">
        <v>37</v>
      </c>
      <c r="D12" s="98" t="s">
        <v>92</v>
      </c>
      <c r="E12" s="130" t="s">
        <v>93</v>
      </c>
      <c r="F12" s="129" t="s">
        <v>550</v>
      </c>
      <c r="G12" s="157"/>
      <c r="H12" s="185"/>
      <c r="I12" s="186"/>
      <c r="J12" s="187"/>
      <c r="K12" s="7">
        <f t="shared" si="5"/>
        <v>9</v>
      </c>
      <c r="L12" s="104" t="s">
        <v>541</v>
      </c>
      <c r="M12" s="94" t="str">
        <f t="shared" si="6"/>
        <v>เด็กหญิงกัลยทรรศน์  ทูลธรรม</v>
      </c>
      <c r="N12" s="104" t="s">
        <v>89</v>
      </c>
      <c r="O12" s="104" t="s">
        <v>94</v>
      </c>
      <c r="P12" s="104" t="s">
        <v>26</v>
      </c>
      <c r="Q12" s="107" t="s">
        <v>27</v>
      </c>
      <c r="R12" s="153">
        <v>43332</v>
      </c>
      <c r="S12" s="184" t="s">
        <v>95</v>
      </c>
      <c r="T12" s="188" t="str">
        <f t="shared" si="7"/>
        <v>14บ้านเหล่า</v>
      </c>
      <c r="V12" s="94" t="str">
        <f t="shared" si="8"/>
        <v>เด็กหญิงกัลยทรรศน์</v>
      </c>
      <c r="W12" s="188" t="str">
        <f t="shared" si="9"/>
        <v>ทูลธรรม</v>
      </c>
    </row>
    <row r="13" spans="1:30" s="188" customFormat="1">
      <c r="A13" s="142">
        <v>10</v>
      </c>
      <c r="B13" s="104">
        <v>3592</v>
      </c>
      <c r="C13" s="97" t="s">
        <v>37</v>
      </c>
      <c r="D13" s="98" t="s">
        <v>595</v>
      </c>
      <c r="E13" s="130" t="s">
        <v>596</v>
      </c>
      <c r="F13" s="129" t="s">
        <v>597</v>
      </c>
      <c r="G13" s="142"/>
      <c r="H13" s="185"/>
      <c r="I13" s="186"/>
      <c r="J13" s="187"/>
      <c r="K13" s="7">
        <f t="shared" si="5"/>
        <v>10</v>
      </c>
      <c r="L13" s="104">
        <v>3592</v>
      </c>
      <c r="M13" s="94" t="str">
        <f t="shared" si="6"/>
        <v>เด็กหญิงกัลยารัตน์  น้อยตุ่น</v>
      </c>
      <c r="N13" s="104">
        <v>50</v>
      </c>
      <c r="O13" s="104">
        <v>3</v>
      </c>
      <c r="P13" s="104" t="s">
        <v>27</v>
      </c>
      <c r="Q13" s="107" t="s">
        <v>27</v>
      </c>
      <c r="R13" s="153">
        <v>43367</v>
      </c>
      <c r="S13" s="184" t="s">
        <v>598</v>
      </c>
      <c r="T13" s="188" t="str">
        <f t="shared" si="7"/>
        <v>3แม่ใจ</v>
      </c>
      <c r="V13" s="94" t="str">
        <f t="shared" si="8"/>
        <v>เด็กหญิงกัลยารัตน์</v>
      </c>
      <c r="W13" s="188" t="str">
        <f t="shared" si="9"/>
        <v>น้อยตุ่น</v>
      </c>
    </row>
    <row r="14" spans="1:30" s="188" customFormat="1">
      <c r="A14" s="142">
        <v>11</v>
      </c>
      <c r="B14" s="104">
        <v>3593</v>
      </c>
      <c r="C14" s="97" t="s">
        <v>37</v>
      </c>
      <c r="D14" s="98" t="s">
        <v>608</v>
      </c>
      <c r="E14" s="130" t="s">
        <v>609</v>
      </c>
      <c r="F14" s="129" t="s">
        <v>610</v>
      </c>
      <c r="G14" s="157"/>
      <c r="H14" s="185"/>
      <c r="I14" s="186"/>
      <c r="J14" s="187"/>
      <c r="K14" s="7">
        <f t="shared" si="5"/>
        <v>11</v>
      </c>
      <c r="L14" s="104">
        <v>3593</v>
      </c>
      <c r="M14" s="94" t="str">
        <f t="shared" si="6"/>
        <v>เด็กหญิงจิรวดี  เรือนเฟย</v>
      </c>
      <c r="N14" s="104">
        <v>71</v>
      </c>
      <c r="O14" s="104">
        <v>3</v>
      </c>
      <c r="P14" s="104" t="s">
        <v>27</v>
      </c>
      <c r="Q14" s="107" t="s">
        <v>27</v>
      </c>
      <c r="R14" s="153">
        <v>43481</v>
      </c>
      <c r="S14" s="140" t="s">
        <v>611</v>
      </c>
      <c r="T14" s="188" t="str">
        <f t="shared" si="7"/>
        <v>3แม่ใจ</v>
      </c>
      <c r="V14" s="94" t="str">
        <f t="shared" si="8"/>
        <v>เด็กหญิงจิรวดี</v>
      </c>
      <c r="W14" s="188" t="str">
        <f t="shared" si="9"/>
        <v>เรือนเฟย</v>
      </c>
    </row>
    <row r="15" spans="1:30" s="188" customFormat="1">
      <c r="A15" s="142">
        <v>12</v>
      </c>
      <c r="B15" s="104" t="s">
        <v>542</v>
      </c>
      <c r="C15" s="97" t="s">
        <v>37</v>
      </c>
      <c r="D15" s="98" t="s">
        <v>96</v>
      </c>
      <c r="E15" s="130" t="s">
        <v>97</v>
      </c>
      <c r="F15" s="129" t="s">
        <v>551</v>
      </c>
      <c r="G15" s="157"/>
      <c r="H15" s="185"/>
      <c r="I15" s="186"/>
      <c r="J15" s="187"/>
      <c r="K15" s="7">
        <f t="shared" si="5"/>
        <v>12</v>
      </c>
      <c r="L15" s="104" t="s">
        <v>542</v>
      </c>
      <c r="M15" s="94" t="str">
        <f t="shared" si="6"/>
        <v>เด็กหญิงอภิญญา  ประมงคล</v>
      </c>
      <c r="N15" s="104" t="s">
        <v>19</v>
      </c>
      <c r="O15" s="104" t="s">
        <v>45</v>
      </c>
      <c r="P15" s="104" t="s">
        <v>26</v>
      </c>
      <c r="Q15" s="107" t="s">
        <v>27</v>
      </c>
      <c r="R15" s="153">
        <v>43553</v>
      </c>
      <c r="S15" s="140" t="s">
        <v>98</v>
      </c>
      <c r="T15" s="188" t="str">
        <f t="shared" si="7"/>
        <v>4บ้านเหล่า</v>
      </c>
      <c r="V15" s="94" t="str">
        <f t="shared" si="8"/>
        <v>เด็กหญิงอภิญญา</v>
      </c>
      <c r="W15" s="188" t="str">
        <f t="shared" si="9"/>
        <v>ประมงคล</v>
      </c>
    </row>
    <row r="16" spans="1:30" s="188" customFormat="1" ht="21" customHeight="1">
      <c r="A16" s="142">
        <v>13</v>
      </c>
      <c r="B16" s="104" t="s">
        <v>543</v>
      </c>
      <c r="C16" s="97" t="s">
        <v>37</v>
      </c>
      <c r="D16" s="98" t="s">
        <v>99</v>
      </c>
      <c r="E16" s="130" t="s">
        <v>100</v>
      </c>
      <c r="F16" s="129" t="s">
        <v>552</v>
      </c>
      <c r="G16" s="157"/>
      <c r="H16" s="185"/>
      <c r="I16" s="186"/>
      <c r="J16" s="187"/>
      <c r="K16" s="7">
        <f t="shared" si="5"/>
        <v>13</v>
      </c>
      <c r="L16" s="104" t="s">
        <v>543</v>
      </c>
      <c r="M16" s="94" t="str">
        <f t="shared" si="6"/>
        <v>เด็กหญิงอริยา  เผ่าปินตา</v>
      </c>
      <c r="N16" s="104" t="s">
        <v>101</v>
      </c>
      <c r="O16" s="104" t="s">
        <v>25</v>
      </c>
      <c r="P16" s="104" t="s">
        <v>26</v>
      </c>
      <c r="Q16" s="107" t="s">
        <v>27</v>
      </c>
      <c r="R16" s="153">
        <v>43471</v>
      </c>
      <c r="S16" s="140" t="s">
        <v>98</v>
      </c>
      <c r="T16" s="188" t="str">
        <f t="shared" si="7"/>
        <v>3บ้านเหล่า</v>
      </c>
      <c r="V16" s="94" t="str">
        <f t="shared" si="8"/>
        <v>เด็กหญิงอริยา</v>
      </c>
      <c r="W16" s="188" t="str">
        <f t="shared" si="9"/>
        <v>เผ่าปินตา</v>
      </c>
    </row>
    <row r="17" spans="1:30" s="95" customFormat="1" ht="21" customHeight="1">
      <c r="A17" s="102"/>
      <c r="B17" s="123"/>
      <c r="C17" s="123"/>
      <c r="D17" s="123"/>
      <c r="E17" s="123"/>
      <c r="F17" s="124"/>
      <c r="G17" s="102"/>
      <c r="H17" s="102"/>
      <c r="I17" s="102"/>
      <c r="J17" s="102"/>
      <c r="P17" s="125"/>
      <c r="Q17" s="155"/>
      <c r="R17" s="124"/>
    </row>
    <row r="18" spans="1:30" s="95" customFormat="1" ht="21" customHeight="1">
      <c r="A18" s="102"/>
      <c r="B18" s="123"/>
      <c r="C18" s="123"/>
      <c r="D18" s="123"/>
      <c r="E18" s="123"/>
      <c r="F18" s="124"/>
      <c r="G18" s="102"/>
      <c r="H18" s="102"/>
      <c r="I18" s="102"/>
      <c r="J18" s="102"/>
      <c r="Q18" s="125"/>
      <c r="R18" s="155"/>
      <c r="S18" s="124"/>
    </row>
    <row r="19" spans="1:30" s="95" customFormat="1" ht="21" customHeight="1">
      <c r="A19" s="102"/>
      <c r="B19" s="123"/>
      <c r="C19" s="123"/>
      <c r="D19" s="123"/>
      <c r="E19" s="123"/>
      <c r="F19" s="124"/>
      <c r="G19" s="102"/>
      <c r="H19" s="102"/>
      <c r="I19" s="102"/>
      <c r="J19" s="102"/>
      <c r="Q19" s="125"/>
      <c r="R19" s="155"/>
      <c r="S19" s="124"/>
    </row>
    <row r="20" spans="1:30" s="95" customFormat="1" ht="21" customHeight="1">
      <c r="A20" s="102"/>
      <c r="B20" s="123"/>
      <c r="C20" s="123"/>
      <c r="D20" s="123"/>
      <c r="E20" s="123"/>
      <c r="F20" s="124"/>
      <c r="G20" s="102"/>
      <c r="H20" s="102"/>
      <c r="I20" s="102"/>
      <c r="J20" s="102"/>
      <c r="Q20" s="125"/>
      <c r="R20" s="155"/>
      <c r="S20" s="124"/>
    </row>
    <row r="21" spans="1:30" s="95" customFormat="1" ht="21" customHeight="1">
      <c r="A21" s="102"/>
      <c r="D21" s="135"/>
      <c r="G21" s="102"/>
      <c r="H21" s="102"/>
      <c r="I21" s="102"/>
      <c r="J21" s="102"/>
      <c r="Q21" s="125"/>
      <c r="R21" s="155"/>
      <c r="S21" s="124"/>
    </row>
    <row r="22" spans="1:30" s="95" customFormat="1" ht="21" customHeight="1">
      <c r="A22" s="102"/>
      <c r="D22" s="131"/>
      <c r="E22" s="131"/>
      <c r="F22" s="131"/>
      <c r="G22" s="102"/>
      <c r="H22" s="102"/>
      <c r="I22" s="102"/>
      <c r="J22" s="102"/>
      <c r="Q22" s="125"/>
      <c r="R22" s="155"/>
      <c r="S22" s="124"/>
    </row>
    <row r="23" spans="1:30" s="95" customFormat="1" ht="21" customHeight="1">
      <c r="A23" s="102"/>
      <c r="D23" s="131"/>
      <c r="E23" s="131"/>
      <c r="F23" s="131"/>
      <c r="G23" s="102"/>
      <c r="H23" s="102"/>
      <c r="I23" s="102"/>
      <c r="J23" s="102"/>
      <c r="Q23" s="125"/>
      <c r="R23" s="155"/>
      <c r="S23" s="124"/>
      <c r="T23" s="131"/>
      <c r="U23" s="131"/>
    </row>
    <row r="24" spans="1:30" ht="21" customHeight="1">
      <c r="D24" s="75" t="s">
        <v>54</v>
      </c>
      <c r="E24" s="73"/>
      <c r="F24" s="73"/>
      <c r="S24" s="70"/>
      <c r="V24" s="215" t="s">
        <v>55</v>
      </c>
      <c r="W24" s="216" t="s">
        <v>56</v>
      </c>
      <c r="X24" s="216"/>
      <c r="Y24" s="216"/>
      <c r="Z24" s="216"/>
      <c r="AA24" s="216"/>
      <c r="AB24" s="216"/>
      <c r="AC24" s="217" t="s">
        <v>57</v>
      </c>
      <c r="AD24" s="211" t="s">
        <v>58</v>
      </c>
    </row>
    <row r="25" spans="1:30" ht="21" customHeight="1">
      <c r="D25" s="2" t="s">
        <v>59</v>
      </c>
      <c r="E25" s="2" t="s">
        <v>60</v>
      </c>
      <c r="F25" s="2" t="s">
        <v>58</v>
      </c>
      <c r="S25" s="70"/>
      <c r="V25" s="215"/>
      <c r="W25" s="60" t="s">
        <v>61</v>
      </c>
      <c r="X25" s="60" t="s">
        <v>62</v>
      </c>
      <c r="Y25" s="60" t="s">
        <v>63</v>
      </c>
      <c r="Z25" s="60" t="s">
        <v>64</v>
      </c>
      <c r="AA25" s="60" t="s">
        <v>65</v>
      </c>
      <c r="AB25" s="60" t="s">
        <v>66</v>
      </c>
      <c r="AC25" s="218"/>
      <c r="AD25" s="212"/>
    </row>
    <row r="26" spans="1:30" ht="21" customHeight="1">
      <c r="D26" s="2">
        <f>COUNTIF(C4:C26,"เด็กชาย")</f>
        <v>6</v>
      </c>
      <c r="E26" s="2">
        <f>COUNTIF(C4:C26,"เด็กหญิง")</f>
        <v>7</v>
      </c>
      <c r="F26" s="2">
        <f>SUBTOTAL(9,D26:E26)</f>
        <v>13</v>
      </c>
      <c r="S26" s="1"/>
      <c r="V26" s="76"/>
      <c r="W26" s="77">
        <f t="shared" ref="W26:AB26" si="10">COUNTIF($T4:$T26,W25)</f>
        <v>1</v>
      </c>
      <c r="X26" s="77">
        <f t="shared" si="10"/>
        <v>3</v>
      </c>
      <c r="Y26" s="77">
        <f t="shared" si="10"/>
        <v>1</v>
      </c>
      <c r="Z26" s="77">
        <f t="shared" si="10"/>
        <v>2</v>
      </c>
      <c r="AA26" s="77">
        <f t="shared" si="10"/>
        <v>2</v>
      </c>
      <c r="AB26" s="77">
        <f t="shared" si="10"/>
        <v>2</v>
      </c>
      <c r="AC26" s="77">
        <f>COUNTA($T4:$T26)-SUM(W26:AB26)</f>
        <v>2</v>
      </c>
      <c r="AD26" s="77">
        <f>SUBTOTAL(9,W26:AC26)</f>
        <v>13</v>
      </c>
    </row>
    <row r="27" spans="1:30" ht="21" customHeight="1">
      <c r="S27" s="70"/>
    </row>
    <row r="40" spans="19:19" ht="21" customHeight="1">
      <c r="S40" s="70"/>
    </row>
    <row r="41" spans="19:19" ht="21" customHeight="1">
      <c r="S41" s="70"/>
    </row>
    <row r="42" spans="19:19" ht="21" customHeight="1">
      <c r="S42" s="70"/>
    </row>
    <row r="43" spans="19:19" ht="21" customHeight="1">
      <c r="S43" s="70"/>
    </row>
    <row r="44" spans="19:19" ht="21" customHeight="1"/>
  </sheetData>
  <sheetProtection formatCells="0" insertRows="0" sort="0" autoFilter="0"/>
  <autoFilter ref="A4:AD4" xr:uid="{00000000-0001-0000-0100-000000000000}">
    <sortState xmlns:xlrd2="http://schemas.microsoft.com/office/spreadsheetml/2017/richdata2" ref="A5:AD16">
      <sortCondition ref="C4"/>
    </sortState>
  </autoFilter>
  <sortState xmlns:xlrd2="http://schemas.microsoft.com/office/spreadsheetml/2017/richdata2" ref="A4:G11">
    <sortCondition ref="C4:C11"/>
    <sortCondition ref="D4:D11"/>
  </sortState>
  <mergeCells count="7">
    <mergeCell ref="AD24:AD25"/>
    <mergeCell ref="A1:G1"/>
    <mergeCell ref="K1:S1"/>
    <mergeCell ref="A2:G2"/>
    <mergeCell ref="V24:V25"/>
    <mergeCell ref="W24:AB24"/>
    <mergeCell ref="AC24:AC25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1"/>
  <sheetViews>
    <sheetView zoomScale="70" zoomScaleNormal="70" zoomScalePageLayoutView="70" workbookViewId="0">
      <selection activeCell="B13" sqref="B13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3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30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30" s="67" customFormat="1" ht="22.5" customHeight="1">
      <c r="A2" s="213" t="s">
        <v>142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ชั้นประถมศึกษาปีที่ 1</v>
      </c>
      <c r="N2" s="78"/>
      <c r="O2" s="78"/>
      <c r="P2" s="78"/>
      <c r="Q2" s="83"/>
      <c r="R2" s="162"/>
      <c r="S2" s="66"/>
      <c r="V2" s="68"/>
      <c r="W2" s="68"/>
      <c r="X2" s="68"/>
    </row>
    <row r="3" spans="1:30" s="71" customFormat="1" ht="42">
      <c r="A3" s="109" t="s">
        <v>1</v>
      </c>
      <c r="B3" s="110" t="s">
        <v>2</v>
      </c>
      <c r="C3" s="132"/>
      <c r="D3" s="133" t="s">
        <v>3</v>
      </c>
      <c r="E3" s="134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30">
      <c r="A4" s="96">
        <v>1</v>
      </c>
      <c r="B4" s="119" t="s">
        <v>563</v>
      </c>
      <c r="C4" s="97" t="s">
        <v>15</v>
      </c>
      <c r="D4" s="98" t="s">
        <v>103</v>
      </c>
      <c r="E4" s="130" t="s">
        <v>104</v>
      </c>
      <c r="F4" s="129" t="s">
        <v>553</v>
      </c>
      <c r="G4" s="151"/>
      <c r="H4" s="80"/>
      <c r="J4" s="82"/>
      <c r="K4" s="7">
        <v>1</v>
      </c>
      <c r="L4" s="119" t="s">
        <v>563</v>
      </c>
      <c r="M4" s="6" t="str">
        <f t="shared" ref="M4" si="0">C4&amp;D4&amp;"  "&amp;E4</f>
        <v>เด็กชายนาวิน  อภิธรรม</v>
      </c>
      <c r="N4" s="119" t="s">
        <v>105</v>
      </c>
      <c r="O4" s="119" t="s">
        <v>25</v>
      </c>
      <c r="P4" s="119" t="s">
        <v>26</v>
      </c>
      <c r="Q4" s="107" t="s">
        <v>27</v>
      </c>
      <c r="R4" s="154">
        <v>43063</v>
      </c>
      <c r="S4" s="143" t="s">
        <v>106</v>
      </c>
      <c r="T4" s="1" t="str">
        <f t="shared" ref="T4" si="1">O4&amp;P4</f>
        <v>3บ้านเหล่า</v>
      </c>
      <c r="V4" s="6" t="str">
        <f t="shared" ref="V4" si="2">C4&amp;D4</f>
        <v>เด็กชายนาวิน</v>
      </c>
      <c r="W4" s="1" t="str">
        <f t="shared" ref="W4" si="3">E4</f>
        <v>อภิธรรม</v>
      </c>
    </row>
    <row r="5" spans="1:30" s="189" customFormat="1">
      <c r="A5" s="142">
        <v>2</v>
      </c>
      <c r="B5" s="104">
        <v>3589</v>
      </c>
      <c r="C5" s="97" t="s">
        <v>15</v>
      </c>
      <c r="D5" s="98" t="s">
        <v>231</v>
      </c>
      <c r="E5" s="130" t="s">
        <v>599</v>
      </c>
      <c r="F5" s="129" t="s">
        <v>600</v>
      </c>
      <c r="G5" s="150"/>
      <c r="H5" s="185"/>
      <c r="I5" s="186"/>
      <c r="J5" s="187"/>
      <c r="K5" s="7">
        <v>2</v>
      </c>
      <c r="L5" s="104">
        <v>3589</v>
      </c>
      <c r="M5" s="94" t="str">
        <f t="shared" ref="M5:M15" si="4">C5&amp;D5&amp;"  "&amp;E5</f>
        <v>เด็กชายธีรภัทร  ภักดีวุธ</v>
      </c>
      <c r="N5" s="104">
        <v>179</v>
      </c>
      <c r="O5" s="104">
        <v>14</v>
      </c>
      <c r="P5" s="104" t="s">
        <v>26</v>
      </c>
      <c r="Q5" s="107" t="s">
        <v>27</v>
      </c>
      <c r="R5" s="153">
        <v>43208</v>
      </c>
      <c r="S5" s="184" t="s">
        <v>601</v>
      </c>
      <c r="T5" s="188" t="str">
        <f t="shared" ref="T5:T15" si="5">O5&amp;P5</f>
        <v>14บ้านเหล่า</v>
      </c>
      <c r="U5" s="188"/>
      <c r="V5" s="94" t="str">
        <f t="shared" ref="V5:V15" si="6">C5&amp;D5</f>
        <v>เด็กชายธีรภัทร</v>
      </c>
      <c r="W5" s="188" t="str">
        <f t="shared" ref="W5:W15" si="7">E5</f>
        <v>ภักดีวุธ</v>
      </c>
      <c r="X5" s="188"/>
      <c r="Y5" s="188"/>
      <c r="Z5" s="188"/>
      <c r="AA5" s="188"/>
      <c r="AB5" s="188"/>
      <c r="AC5" s="188"/>
      <c r="AD5" s="188"/>
    </row>
    <row r="6" spans="1:30" s="189" customFormat="1">
      <c r="A6" s="142">
        <v>3</v>
      </c>
      <c r="B6" s="104" t="s">
        <v>564</v>
      </c>
      <c r="C6" s="97" t="s">
        <v>15</v>
      </c>
      <c r="D6" s="98" t="s">
        <v>107</v>
      </c>
      <c r="E6" s="130" t="s">
        <v>108</v>
      </c>
      <c r="F6" s="129" t="s">
        <v>554</v>
      </c>
      <c r="G6" s="150"/>
      <c r="H6" s="191"/>
      <c r="I6" s="192"/>
      <c r="J6" s="193"/>
      <c r="K6" s="7">
        <v>3</v>
      </c>
      <c r="L6" s="104" t="s">
        <v>564</v>
      </c>
      <c r="M6" s="6" t="str">
        <f t="shared" si="4"/>
        <v>เด็กชายพงศภัค  ไชยวงค์</v>
      </c>
      <c r="N6" s="104" t="s">
        <v>70</v>
      </c>
      <c r="O6" s="104" t="s">
        <v>25</v>
      </c>
      <c r="P6" s="104" t="s">
        <v>26</v>
      </c>
      <c r="Q6" s="107" t="s">
        <v>27</v>
      </c>
      <c r="R6" s="153">
        <v>43027</v>
      </c>
      <c r="S6" s="140" t="s">
        <v>109</v>
      </c>
      <c r="T6" s="189" t="str">
        <f t="shared" si="5"/>
        <v>3บ้านเหล่า</v>
      </c>
      <c r="V6" s="6" t="str">
        <f t="shared" si="6"/>
        <v>เด็กชายพงศภัค</v>
      </c>
      <c r="W6" s="189" t="str">
        <f t="shared" si="7"/>
        <v>ไชยวงค์</v>
      </c>
    </row>
    <row r="7" spans="1:30" s="189" customFormat="1">
      <c r="A7" s="142">
        <v>4</v>
      </c>
      <c r="B7" s="104" t="s">
        <v>565</v>
      </c>
      <c r="C7" s="97" t="s">
        <v>15</v>
      </c>
      <c r="D7" s="98" t="s">
        <v>110</v>
      </c>
      <c r="E7" s="130" t="s">
        <v>111</v>
      </c>
      <c r="F7" s="129" t="s">
        <v>555</v>
      </c>
      <c r="G7" s="150"/>
      <c r="H7" s="191"/>
      <c r="I7" s="192"/>
      <c r="J7" s="193"/>
      <c r="K7" s="7">
        <v>4</v>
      </c>
      <c r="L7" s="104" t="s">
        <v>565</v>
      </c>
      <c r="M7" s="6" t="str">
        <f t="shared" si="4"/>
        <v>เด็กชายสุรพัศ  อินต๊ะปัญโญ</v>
      </c>
      <c r="N7" s="104" t="s">
        <v>112</v>
      </c>
      <c r="O7" s="104" t="s">
        <v>25</v>
      </c>
      <c r="P7" s="104" t="s">
        <v>26</v>
      </c>
      <c r="Q7" s="107" t="s">
        <v>27</v>
      </c>
      <c r="R7" s="153">
        <v>42915</v>
      </c>
      <c r="S7" s="184" t="s">
        <v>113</v>
      </c>
      <c r="T7" s="189" t="str">
        <f t="shared" si="5"/>
        <v>3บ้านเหล่า</v>
      </c>
      <c r="V7" s="6" t="str">
        <f t="shared" si="6"/>
        <v>เด็กชายสุรพัศ</v>
      </c>
      <c r="W7" s="189" t="str">
        <f t="shared" si="7"/>
        <v>อินต๊ะปัญโญ</v>
      </c>
    </row>
    <row r="8" spans="1:30" s="188" customFormat="1">
      <c r="A8" s="142">
        <v>5</v>
      </c>
      <c r="B8" s="104" t="s">
        <v>566</v>
      </c>
      <c r="C8" s="97" t="s">
        <v>15</v>
      </c>
      <c r="D8" s="98" t="s">
        <v>114</v>
      </c>
      <c r="E8" s="130" t="s">
        <v>115</v>
      </c>
      <c r="F8" s="129" t="s">
        <v>556</v>
      </c>
      <c r="G8" s="150"/>
      <c r="H8" s="191"/>
      <c r="I8" s="192"/>
      <c r="J8" s="193"/>
      <c r="K8" s="7">
        <v>5</v>
      </c>
      <c r="L8" s="104" t="s">
        <v>566</v>
      </c>
      <c r="M8" s="6" t="str">
        <f t="shared" si="4"/>
        <v>เด็กชายอาทิวราห์  สิริวงศ์ใจ</v>
      </c>
      <c r="N8" s="104" t="s">
        <v>116</v>
      </c>
      <c r="O8" s="104" t="s">
        <v>41</v>
      </c>
      <c r="P8" s="104" t="s">
        <v>26</v>
      </c>
      <c r="Q8" s="107" t="s">
        <v>27</v>
      </c>
      <c r="R8" s="153">
        <v>43070</v>
      </c>
      <c r="S8" s="140" t="s">
        <v>117</v>
      </c>
      <c r="T8" s="189" t="str">
        <f t="shared" si="5"/>
        <v>2บ้านเหล่า</v>
      </c>
      <c r="U8" s="189"/>
      <c r="V8" s="6" t="str">
        <f t="shared" si="6"/>
        <v>เด็กชายอาทิวราห์</v>
      </c>
      <c r="W8" s="189" t="str">
        <f t="shared" si="7"/>
        <v>สิริวงศ์ใจ</v>
      </c>
      <c r="X8" s="189"/>
      <c r="Y8" s="189"/>
      <c r="Z8" s="189"/>
      <c r="AA8" s="189"/>
      <c r="AB8" s="189"/>
      <c r="AC8" s="189"/>
      <c r="AD8" s="189"/>
    </row>
    <row r="9" spans="1:30" s="188" customFormat="1">
      <c r="A9" s="142">
        <v>6</v>
      </c>
      <c r="B9" s="104" t="s">
        <v>567</v>
      </c>
      <c r="C9" s="97" t="s">
        <v>37</v>
      </c>
      <c r="D9" s="116" t="s">
        <v>118</v>
      </c>
      <c r="E9" s="128" t="s">
        <v>119</v>
      </c>
      <c r="F9" s="129" t="s">
        <v>557</v>
      </c>
      <c r="G9" s="150"/>
      <c r="H9" s="185"/>
      <c r="I9" s="186"/>
      <c r="J9" s="187"/>
      <c r="K9" s="7">
        <v>6</v>
      </c>
      <c r="L9" s="104" t="s">
        <v>567</v>
      </c>
      <c r="M9" s="94" t="str">
        <f t="shared" si="4"/>
        <v>เด็กหญิงเกศรินทร์  ใจลังก๋า</v>
      </c>
      <c r="N9" s="104" t="s">
        <v>120</v>
      </c>
      <c r="O9" s="104" t="s">
        <v>45</v>
      </c>
      <c r="P9" s="104" t="s">
        <v>26</v>
      </c>
      <c r="Q9" s="107" t="s">
        <v>27</v>
      </c>
      <c r="R9" s="153">
        <v>42875</v>
      </c>
      <c r="S9" s="184" t="s">
        <v>121</v>
      </c>
      <c r="T9" s="188" t="str">
        <f t="shared" si="5"/>
        <v>4บ้านเหล่า</v>
      </c>
      <c r="V9" s="94" t="str">
        <f t="shared" si="6"/>
        <v>เด็กหญิงเกศรินทร์</v>
      </c>
      <c r="W9" s="188" t="str">
        <f t="shared" si="7"/>
        <v>ใจลังก๋า</v>
      </c>
    </row>
    <row r="10" spans="1:30" s="188" customFormat="1">
      <c r="A10" s="142">
        <v>7</v>
      </c>
      <c r="B10" s="104" t="s">
        <v>568</v>
      </c>
      <c r="C10" s="97" t="s">
        <v>37</v>
      </c>
      <c r="D10" s="98" t="s">
        <v>126</v>
      </c>
      <c r="E10" s="130" t="s">
        <v>127</v>
      </c>
      <c r="F10" s="129" t="s">
        <v>558</v>
      </c>
      <c r="G10" s="150"/>
      <c r="H10" s="185"/>
      <c r="I10" s="186"/>
      <c r="J10" s="187"/>
      <c r="K10" s="7">
        <v>7</v>
      </c>
      <c r="L10" s="104" t="s">
        <v>568</v>
      </c>
      <c r="M10" s="94" t="str">
        <f t="shared" si="4"/>
        <v>เด็กหญิงญาณัจฉรา  จุมปาคำ</v>
      </c>
      <c r="N10" s="104" t="s">
        <v>124</v>
      </c>
      <c r="O10" s="104" t="s">
        <v>41</v>
      </c>
      <c r="P10" s="104" t="s">
        <v>26</v>
      </c>
      <c r="Q10" s="107" t="s">
        <v>27</v>
      </c>
      <c r="R10" s="153">
        <v>42972</v>
      </c>
      <c r="S10" s="140" t="s">
        <v>125</v>
      </c>
      <c r="T10" s="188" t="str">
        <f t="shared" si="5"/>
        <v>2บ้านเหล่า</v>
      </c>
      <c r="V10" s="94" t="str">
        <f t="shared" si="6"/>
        <v>เด็กหญิงญาณัจฉรา</v>
      </c>
      <c r="W10" s="188" t="str">
        <f t="shared" si="7"/>
        <v>จุมปาคำ</v>
      </c>
    </row>
    <row r="11" spans="1:30" s="188" customFormat="1">
      <c r="A11" s="142">
        <v>8</v>
      </c>
      <c r="B11" s="104" t="s">
        <v>569</v>
      </c>
      <c r="C11" s="97" t="s">
        <v>37</v>
      </c>
      <c r="D11" s="98" t="s">
        <v>122</v>
      </c>
      <c r="E11" s="130" t="s">
        <v>123</v>
      </c>
      <c r="F11" s="129" t="s">
        <v>559</v>
      </c>
      <c r="G11" s="150"/>
      <c r="H11" s="185"/>
      <c r="I11" s="186"/>
      <c r="J11" s="187"/>
      <c r="K11" s="7">
        <v>8</v>
      </c>
      <c r="L11" s="104" t="s">
        <v>569</v>
      </c>
      <c r="M11" s="94" t="str">
        <f t="shared" si="4"/>
        <v>เด็กหญิงณัฏฐณิชา  ร่างสร้อย</v>
      </c>
      <c r="N11" s="104" t="s">
        <v>128</v>
      </c>
      <c r="O11" s="104" t="s">
        <v>94</v>
      </c>
      <c r="P11" s="104" t="s">
        <v>26</v>
      </c>
      <c r="Q11" s="107" t="s">
        <v>27</v>
      </c>
      <c r="R11" s="153">
        <v>43180</v>
      </c>
      <c r="S11" s="184"/>
      <c r="T11" s="188" t="str">
        <f t="shared" si="5"/>
        <v>14บ้านเหล่า</v>
      </c>
      <c r="V11" s="94" t="str">
        <f t="shared" si="6"/>
        <v>เด็กหญิงณัฏฐณิชา</v>
      </c>
      <c r="W11" s="188" t="str">
        <f t="shared" si="7"/>
        <v>ร่างสร้อย</v>
      </c>
    </row>
    <row r="12" spans="1:30" s="188" customFormat="1">
      <c r="A12" s="142">
        <v>9</v>
      </c>
      <c r="B12" s="104" t="s">
        <v>570</v>
      </c>
      <c r="C12" s="97" t="s">
        <v>37</v>
      </c>
      <c r="D12" s="98" t="s">
        <v>129</v>
      </c>
      <c r="E12" s="130" t="s">
        <v>130</v>
      </c>
      <c r="F12" s="129" t="s">
        <v>560</v>
      </c>
      <c r="G12" s="150"/>
      <c r="H12" s="185"/>
      <c r="I12" s="186"/>
      <c r="J12" s="187"/>
      <c r="K12" s="7">
        <v>9</v>
      </c>
      <c r="L12" s="104" t="s">
        <v>570</v>
      </c>
      <c r="M12" s="94" t="str">
        <f t="shared" si="4"/>
        <v>เด็กหญิงธัญชนก  เมืองมาคำ</v>
      </c>
      <c r="N12" s="104" t="s">
        <v>131</v>
      </c>
      <c r="O12" s="104" t="s">
        <v>132</v>
      </c>
      <c r="P12" s="104" t="s">
        <v>26</v>
      </c>
      <c r="Q12" s="107" t="s">
        <v>27</v>
      </c>
      <c r="R12" s="153">
        <v>42873</v>
      </c>
      <c r="S12" s="184" t="s">
        <v>133</v>
      </c>
      <c r="T12" s="188" t="str">
        <f t="shared" si="5"/>
        <v>5บ้านเหล่า</v>
      </c>
      <c r="V12" s="94" t="str">
        <f t="shared" si="6"/>
        <v>เด็กหญิงธัญชนก</v>
      </c>
      <c r="W12" s="188" t="str">
        <f t="shared" si="7"/>
        <v>เมืองมาคำ</v>
      </c>
    </row>
    <row r="13" spans="1:30" s="188" customFormat="1">
      <c r="A13" s="142">
        <v>10</v>
      </c>
      <c r="B13" s="104">
        <v>3590</v>
      </c>
      <c r="C13" s="97" t="s">
        <v>37</v>
      </c>
      <c r="D13" s="98" t="s">
        <v>602</v>
      </c>
      <c r="E13" s="130" t="s">
        <v>603</v>
      </c>
      <c r="F13" s="129" t="s">
        <v>604</v>
      </c>
      <c r="G13" s="150"/>
      <c r="H13" s="185"/>
      <c r="I13" s="186"/>
      <c r="J13" s="187"/>
      <c r="K13" s="7">
        <v>10</v>
      </c>
      <c r="L13" s="104">
        <v>3590</v>
      </c>
      <c r="M13" s="94" t="str">
        <f t="shared" si="4"/>
        <v>เด็กหญิงปรีชาพร  บุญคำ</v>
      </c>
      <c r="N13" s="104">
        <v>39</v>
      </c>
      <c r="O13" s="104">
        <v>2</v>
      </c>
      <c r="P13" s="104" t="s">
        <v>26</v>
      </c>
      <c r="Q13" s="107" t="s">
        <v>27</v>
      </c>
      <c r="R13" s="153">
        <v>43129</v>
      </c>
      <c r="S13" s="184" t="s">
        <v>605</v>
      </c>
      <c r="T13" s="188" t="str">
        <f t="shared" si="5"/>
        <v>2บ้านเหล่า</v>
      </c>
      <c r="V13" s="94" t="str">
        <f t="shared" si="6"/>
        <v>เด็กหญิงปรีชาพร</v>
      </c>
      <c r="W13" s="188" t="str">
        <f t="shared" si="7"/>
        <v>บุญคำ</v>
      </c>
    </row>
    <row r="14" spans="1:30" s="188" customFormat="1" ht="21" customHeight="1">
      <c r="A14" s="142">
        <v>11</v>
      </c>
      <c r="B14" s="104" t="s">
        <v>571</v>
      </c>
      <c r="C14" s="97" t="s">
        <v>37</v>
      </c>
      <c r="D14" s="98" t="s">
        <v>134</v>
      </c>
      <c r="E14" s="130" t="s">
        <v>135</v>
      </c>
      <c r="F14" s="129" t="s">
        <v>561</v>
      </c>
      <c r="G14" s="150"/>
      <c r="H14" s="185"/>
      <c r="I14" s="186"/>
      <c r="J14" s="187"/>
      <c r="K14" s="7">
        <v>11</v>
      </c>
      <c r="L14" s="104" t="s">
        <v>571</v>
      </c>
      <c r="M14" s="94" t="str">
        <f t="shared" si="4"/>
        <v>เด็กหญิงปวีณ์ธิดา  ชุมภู</v>
      </c>
      <c r="N14" s="104" t="s">
        <v>136</v>
      </c>
      <c r="O14" s="104" t="s">
        <v>45</v>
      </c>
      <c r="P14" s="104" t="s">
        <v>26</v>
      </c>
      <c r="Q14" s="107" t="s">
        <v>27</v>
      </c>
      <c r="R14" s="153">
        <v>42881</v>
      </c>
      <c r="S14" s="140" t="s">
        <v>137</v>
      </c>
      <c r="T14" s="188" t="str">
        <f t="shared" si="5"/>
        <v>4บ้านเหล่า</v>
      </c>
      <c r="V14" s="94" t="str">
        <f t="shared" si="6"/>
        <v>เด็กหญิงปวีณ์ธิดา</v>
      </c>
      <c r="W14" s="188" t="str">
        <f t="shared" si="7"/>
        <v>ชุมภู</v>
      </c>
    </row>
    <row r="15" spans="1:30" s="188" customFormat="1" ht="21" customHeight="1">
      <c r="A15" s="142">
        <v>12</v>
      </c>
      <c r="B15" s="104" t="s">
        <v>572</v>
      </c>
      <c r="C15" s="97" t="s">
        <v>37</v>
      </c>
      <c r="D15" s="98" t="s">
        <v>138</v>
      </c>
      <c r="E15" s="130" t="s">
        <v>139</v>
      </c>
      <c r="F15" s="104" t="s">
        <v>562</v>
      </c>
      <c r="G15" s="150"/>
      <c r="H15" s="208"/>
      <c r="I15" s="186"/>
      <c r="J15" s="208"/>
      <c r="K15" s="7">
        <v>12</v>
      </c>
      <c r="L15" s="104" t="s">
        <v>572</v>
      </c>
      <c r="M15" s="94" t="str">
        <f t="shared" si="4"/>
        <v>เด็กหญิงพัชรพร  สีไชย</v>
      </c>
      <c r="N15" s="104" t="s">
        <v>140</v>
      </c>
      <c r="O15" s="104" t="s">
        <v>31</v>
      </c>
      <c r="P15" s="104" t="s">
        <v>26</v>
      </c>
      <c r="Q15" s="107" t="s">
        <v>27</v>
      </c>
      <c r="R15" s="153">
        <v>43199</v>
      </c>
      <c r="S15" s="140" t="s">
        <v>141</v>
      </c>
      <c r="T15" s="188" t="str">
        <f t="shared" si="5"/>
        <v>12บ้านเหล่า</v>
      </c>
      <c r="V15" s="94" t="str">
        <f t="shared" si="6"/>
        <v>เด็กหญิงพัชรพร</v>
      </c>
      <c r="W15" s="188" t="str">
        <f t="shared" si="7"/>
        <v>สีไชย</v>
      </c>
    </row>
    <row r="16" spans="1:30" s="95" customFormat="1" ht="21" customHeight="1">
      <c r="A16" s="102"/>
      <c r="B16" s="123"/>
      <c r="C16" s="123"/>
      <c r="D16" s="123"/>
      <c r="E16" s="123"/>
      <c r="F16" s="124"/>
      <c r="G16" s="158"/>
      <c r="H16" s="102"/>
      <c r="I16" s="102"/>
      <c r="J16" s="102"/>
      <c r="Q16" s="125"/>
      <c r="R16" s="155"/>
      <c r="S16" s="124"/>
    </row>
    <row r="17" spans="1:30" s="95" customFormat="1" ht="21" customHeight="1">
      <c r="A17" s="102"/>
      <c r="B17" s="123"/>
      <c r="C17" s="123"/>
      <c r="D17" s="123"/>
      <c r="E17" s="123"/>
      <c r="F17" s="124"/>
      <c r="G17" s="102"/>
      <c r="H17" s="102"/>
      <c r="I17" s="102"/>
      <c r="J17" s="102"/>
      <c r="Q17" s="125"/>
      <c r="R17" s="155"/>
      <c r="S17" s="124"/>
    </row>
    <row r="18" spans="1:30" s="95" customFormat="1" ht="21" customHeight="1">
      <c r="A18" s="102"/>
      <c r="D18" s="135"/>
      <c r="G18" s="102"/>
      <c r="H18" s="102"/>
      <c r="I18" s="102"/>
      <c r="J18" s="102"/>
      <c r="Q18" s="125"/>
      <c r="R18" s="155"/>
      <c r="S18" s="124"/>
    </row>
    <row r="19" spans="1:30" s="95" customFormat="1" ht="21" customHeight="1">
      <c r="A19" s="102"/>
      <c r="D19" s="131"/>
      <c r="E19" s="131"/>
      <c r="F19" s="131"/>
      <c r="G19" s="102"/>
      <c r="H19" s="102"/>
      <c r="I19" s="102"/>
      <c r="J19" s="102"/>
      <c r="Q19" s="125"/>
      <c r="R19" s="155"/>
      <c r="S19" s="124"/>
    </row>
    <row r="20" spans="1:30" s="95" customFormat="1" ht="21" customHeight="1">
      <c r="A20" s="102"/>
      <c r="D20" s="131"/>
      <c r="E20" s="131"/>
      <c r="F20" s="131"/>
      <c r="G20" s="102"/>
      <c r="H20" s="102"/>
      <c r="I20" s="102"/>
      <c r="J20" s="102"/>
      <c r="Q20" s="125"/>
      <c r="R20" s="155"/>
      <c r="S20" s="124"/>
      <c r="T20" s="131"/>
      <c r="U20" s="131"/>
    </row>
    <row r="21" spans="1:30" ht="21" customHeight="1">
      <c r="D21" s="75" t="s">
        <v>54</v>
      </c>
      <c r="E21" s="73"/>
      <c r="F21" s="73"/>
      <c r="S21" s="70"/>
      <c r="V21" s="215" t="s">
        <v>55</v>
      </c>
      <c r="W21" s="216" t="s">
        <v>56</v>
      </c>
      <c r="X21" s="216"/>
      <c r="Y21" s="216"/>
      <c r="Z21" s="216"/>
      <c r="AA21" s="216"/>
      <c r="AB21" s="216"/>
      <c r="AC21" s="217" t="s">
        <v>57</v>
      </c>
      <c r="AD21" s="211" t="s">
        <v>58</v>
      </c>
    </row>
    <row r="22" spans="1:30" ht="21" customHeight="1">
      <c r="D22" s="2" t="s">
        <v>59</v>
      </c>
      <c r="E22" s="2" t="s">
        <v>60</v>
      </c>
      <c r="F22" s="2" t="s">
        <v>58</v>
      </c>
      <c r="S22" s="70"/>
      <c r="V22" s="215"/>
      <c r="W22" s="60" t="s">
        <v>61</v>
      </c>
      <c r="X22" s="60" t="s">
        <v>62</v>
      </c>
      <c r="Y22" s="60" t="s">
        <v>63</v>
      </c>
      <c r="Z22" s="60" t="s">
        <v>64</v>
      </c>
      <c r="AA22" s="60" t="s">
        <v>65</v>
      </c>
      <c r="AB22" s="60" t="s">
        <v>66</v>
      </c>
      <c r="AC22" s="218"/>
      <c r="AD22" s="212"/>
    </row>
    <row r="23" spans="1:30" ht="21" customHeight="1">
      <c r="D23" s="2">
        <f>COUNTIF(C4:C23,"เด็กชาย")</f>
        <v>5</v>
      </c>
      <c r="E23" s="2">
        <f>COUNTIF(C4:C23,"เด็กหญิง")</f>
        <v>7</v>
      </c>
      <c r="F23" s="2">
        <f>SUBTOTAL(9,D23:E23)</f>
        <v>12</v>
      </c>
      <c r="S23" s="1"/>
      <c r="V23" s="76"/>
      <c r="W23" s="77">
        <f t="shared" ref="W23:AB23" si="8">COUNTIF($T4:$T23,W22)</f>
        <v>0</v>
      </c>
      <c r="X23" s="77">
        <f t="shared" si="8"/>
        <v>3</v>
      </c>
      <c r="Y23" s="77">
        <f t="shared" si="8"/>
        <v>3</v>
      </c>
      <c r="Z23" s="77">
        <f t="shared" si="8"/>
        <v>2</v>
      </c>
      <c r="AA23" s="77">
        <f t="shared" si="8"/>
        <v>1</v>
      </c>
      <c r="AB23" s="77">
        <f t="shared" si="8"/>
        <v>2</v>
      </c>
      <c r="AC23" s="77">
        <f>COUNTA($T4:$T23)-SUM(W23:AB23)</f>
        <v>1</v>
      </c>
      <c r="AD23" s="77">
        <f>SUBTOTAL(9,W23:AC23)</f>
        <v>12</v>
      </c>
    </row>
    <row r="24" spans="1:30" ht="21" customHeight="1">
      <c r="S24" s="70"/>
    </row>
    <row r="37" spans="19:19" ht="21" customHeight="1">
      <c r="S37" s="70"/>
    </row>
    <row r="38" spans="19:19" ht="21" customHeight="1">
      <c r="S38" s="70"/>
    </row>
    <row r="39" spans="19:19" ht="21" customHeight="1">
      <c r="S39" s="70"/>
    </row>
    <row r="40" spans="19:19" ht="21" customHeight="1">
      <c r="S40" s="70"/>
    </row>
    <row r="41" spans="19:19" ht="21" customHeight="1"/>
  </sheetData>
  <sheetProtection formatCells="0" insertRows="0" sort="0" autoFilter="0"/>
  <autoFilter ref="A4:AD4" xr:uid="{00000000-0001-0000-0200-000000000000}">
    <sortState xmlns:xlrd2="http://schemas.microsoft.com/office/spreadsheetml/2017/richdata2" ref="A5:AD15">
      <sortCondition ref="C4"/>
    </sortState>
  </autoFilter>
  <sortState xmlns:xlrd2="http://schemas.microsoft.com/office/spreadsheetml/2017/richdata2" ref="A4:G15">
    <sortCondition ref="C4:C15"/>
    <sortCondition ref="D4:D15"/>
  </sortState>
  <mergeCells count="7">
    <mergeCell ref="AD21:AD22"/>
    <mergeCell ref="A1:G1"/>
    <mergeCell ref="K1:S1"/>
    <mergeCell ref="A2:G2"/>
    <mergeCell ref="V21:V22"/>
    <mergeCell ref="W21:AB21"/>
    <mergeCell ref="AC21:AC2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5"/>
  <sheetViews>
    <sheetView showWhiteSpace="0" view="pageLayout" zoomScale="70" zoomScaleNormal="70" zoomScalePageLayoutView="70" workbookViewId="0">
      <selection activeCell="C9" sqref="C9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3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24" s="67" customFormat="1" ht="22.5" customHeight="1">
      <c r="A2" s="213" t="s">
        <v>180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ชั้นประถมศึกษาปีที่ 2</v>
      </c>
      <c r="N2" s="78"/>
      <c r="O2" s="78"/>
      <c r="P2" s="78"/>
      <c r="Q2" s="83"/>
      <c r="R2" s="162"/>
      <c r="S2" s="66"/>
      <c r="V2" s="68"/>
      <c r="W2" s="68"/>
      <c r="X2" s="68"/>
    </row>
    <row r="3" spans="1:24" s="71" customFormat="1" ht="42">
      <c r="A3" s="109" t="s">
        <v>1</v>
      </c>
      <c r="B3" s="110" t="s">
        <v>2</v>
      </c>
      <c r="C3" s="132"/>
      <c r="D3" s="133" t="s">
        <v>3</v>
      </c>
      <c r="E3" s="134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24">
      <c r="A4" s="96">
        <v>1</v>
      </c>
      <c r="B4" s="93">
        <v>3527</v>
      </c>
      <c r="C4" s="97" t="s">
        <v>15</v>
      </c>
      <c r="D4" s="98" t="s">
        <v>145</v>
      </c>
      <c r="E4" s="130" t="s">
        <v>146</v>
      </c>
      <c r="F4" s="165" t="s">
        <v>405</v>
      </c>
      <c r="G4" s="150"/>
      <c r="H4" s="80"/>
      <c r="J4" s="82"/>
      <c r="K4" s="7">
        <f t="shared" ref="K4:K14" si="0">A4</f>
        <v>1</v>
      </c>
      <c r="L4" s="5">
        <f t="shared" ref="L4:L5" si="1">B4</f>
        <v>3527</v>
      </c>
      <c r="M4" s="6" t="str">
        <f t="shared" ref="M4:M5" si="2">C4&amp;D4&amp;"  "&amp;E4</f>
        <v>เด็กชายจักรภัทร  แก้วมงคล</v>
      </c>
      <c r="N4" s="104" t="s">
        <v>78</v>
      </c>
      <c r="O4" s="104" t="s">
        <v>41</v>
      </c>
      <c r="P4" s="104" t="s">
        <v>26</v>
      </c>
      <c r="Q4" s="107" t="s">
        <v>27</v>
      </c>
      <c r="R4" s="153">
        <v>42654</v>
      </c>
      <c r="S4" s="136" t="s">
        <v>147</v>
      </c>
      <c r="T4" s="1" t="str">
        <f t="shared" ref="T4" si="3">O4&amp;P4</f>
        <v>2บ้านเหล่า</v>
      </c>
      <c r="V4" s="6" t="str">
        <f t="shared" ref="V4" si="4">C4&amp;D4</f>
        <v>เด็กชายจักรภัทร</v>
      </c>
      <c r="W4" s="1" t="str">
        <f t="shared" ref="W4" si="5">E4</f>
        <v>แก้วมงคล</v>
      </c>
    </row>
    <row r="5" spans="1:24">
      <c r="A5" s="96">
        <v>2</v>
      </c>
      <c r="B5" s="93">
        <v>3528</v>
      </c>
      <c r="C5" s="97" t="s">
        <v>15</v>
      </c>
      <c r="D5" s="98" t="s">
        <v>148</v>
      </c>
      <c r="E5" s="130" t="s">
        <v>149</v>
      </c>
      <c r="F5" s="165" t="s">
        <v>406</v>
      </c>
      <c r="G5" s="150"/>
      <c r="H5" s="80"/>
      <c r="J5" s="82"/>
      <c r="K5" s="7">
        <f t="shared" si="0"/>
        <v>2</v>
      </c>
      <c r="L5" s="5">
        <f t="shared" si="1"/>
        <v>3528</v>
      </c>
      <c r="M5" s="6" t="str">
        <f t="shared" si="2"/>
        <v>เด็กชายพิชชานันท์  กันจะนะ</v>
      </c>
      <c r="N5" s="104" t="s">
        <v>150</v>
      </c>
      <c r="O5" s="104" t="s">
        <v>25</v>
      </c>
      <c r="P5" s="104" t="s">
        <v>26</v>
      </c>
      <c r="Q5" s="107" t="s">
        <v>27</v>
      </c>
      <c r="R5" s="153">
        <v>42867</v>
      </c>
      <c r="S5" s="136" t="s">
        <v>151</v>
      </c>
      <c r="T5" s="1" t="str">
        <f t="shared" ref="T5:T14" si="6">O5&amp;P5</f>
        <v>3บ้านเหล่า</v>
      </c>
      <c r="V5" s="6" t="str">
        <f t="shared" ref="V5:V14" si="7">C5&amp;D5</f>
        <v>เด็กชายพิชชานันท์</v>
      </c>
      <c r="W5" s="1" t="str">
        <f t="shared" ref="W5:W14" si="8">E5</f>
        <v>กันจะนะ</v>
      </c>
    </row>
    <row r="6" spans="1:24">
      <c r="A6" s="96">
        <v>3</v>
      </c>
      <c r="B6" s="93">
        <v>3529</v>
      </c>
      <c r="C6" s="97" t="s">
        <v>15</v>
      </c>
      <c r="D6" s="98" t="s">
        <v>152</v>
      </c>
      <c r="E6" s="130" t="s">
        <v>153</v>
      </c>
      <c r="F6" s="165" t="s">
        <v>407</v>
      </c>
      <c r="G6" s="150"/>
      <c r="H6" s="80"/>
      <c r="J6" s="82"/>
      <c r="K6" s="7">
        <f t="shared" si="0"/>
        <v>3</v>
      </c>
      <c r="L6" s="5">
        <f t="shared" ref="L6:L14" si="9">B6</f>
        <v>3529</v>
      </c>
      <c r="M6" s="6" t="str">
        <f t="shared" ref="M6:M14" si="10">C6&amp;D6&amp;"  "&amp;E6</f>
        <v>เด็กชายพิชรัชย์  สินเปียง</v>
      </c>
      <c r="N6" s="104" t="s">
        <v>154</v>
      </c>
      <c r="O6" s="104" t="s">
        <v>94</v>
      </c>
      <c r="P6" s="104" t="s">
        <v>26</v>
      </c>
      <c r="Q6" s="107" t="s">
        <v>27</v>
      </c>
      <c r="R6" s="153">
        <v>42719</v>
      </c>
      <c r="S6" s="136" t="s">
        <v>155</v>
      </c>
      <c r="T6" s="1" t="str">
        <f t="shared" si="6"/>
        <v>14บ้านเหล่า</v>
      </c>
      <c r="V6" s="6" t="str">
        <f t="shared" si="7"/>
        <v>เด็กชายพิชรัชย์</v>
      </c>
      <c r="W6" s="1" t="str">
        <f t="shared" si="8"/>
        <v>สินเปียง</v>
      </c>
    </row>
    <row r="7" spans="1:24">
      <c r="A7" s="96">
        <v>4</v>
      </c>
      <c r="B7" s="93">
        <v>3542</v>
      </c>
      <c r="C7" s="97" t="s">
        <v>15</v>
      </c>
      <c r="D7" s="98" t="s">
        <v>156</v>
      </c>
      <c r="E7" s="130" t="s">
        <v>81</v>
      </c>
      <c r="F7" s="165" t="s">
        <v>408</v>
      </c>
      <c r="G7" s="150"/>
      <c r="H7" s="80"/>
      <c r="J7" s="82"/>
      <c r="K7" s="7">
        <f t="shared" si="0"/>
        <v>4</v>
      </c>
      <c r="L7" s="5">
        <f t="shared" si="9"/>
        <v>3542</v>
      </c>
      <c r="M7" s="6" t="str">
        <f t="shared" si="10"/>
        <v>เด็กชายภาคิน  แซ่จ๋าว</v>
      </c>
      <c r="N7" s="104" t="s">
        <v>82</v>
      </c>
      <c r="O7" s="104" t="s">
        <v>31</v>
      </c>
      <c r="P7" s="104" t="s">
        <v>26</v>
      </c>
      <c r="Q7" s="107" t="s">
        <v>27</v>
      </c>
      <c r="R7" s="153">
        <v>42508</v>
      </c>
      <c r="S7" s="136" t="s">
        <v>157</v>
      </c>
      <c r="T7" s="1" t="str">
        <f t="shared" si="6"/>
        <v>12บ้านเหล่า</v>
      </c>
      <c r="V7" s="6" t="str">
        <f t="shared" si="7"/>
        <v>เด็กชายภาคิน</v>
      </c>
      <c r="W7" s="1" t="str">
        <f t="shared" si="8"/>
        <v>แซ่จ๋าว</v>
      </c>
    </row>
    <row r="8" spans="1:24" s="95" customFormat="1">
      <c r="A8" s="96">
        <v>5</v>
      </c>
      <c r="B8" s="93">
        <v>3569</v>
      </c>
      <c r="C8" s="97" t="s">
        <v>15</v>
      </c>
      <c r="D8" s="98" t="s">
        <v>158</v>
      </c>
      <c r="E8" s="130" t="s">
        <v>159</v>
      </c>
      <c r="F8" s="165" t="s">
        <v>409</v>
      </c>
      <c r="G8" s="150"/>
      <c r="H8" s="101"/>
      <c r="I8" s="102"/>
      <c r="J8" s="103"/>
      <c r="K8" s="7">
        <f t="shared" si="0"/>
        <v>5</v>
      </c>
      <c r="L8" s="93">
        <f t="shared" si="9"/>
        <v>3569</v>
      </c>
      <c r="M8" s="94" t="str">
        <f t="shared" si="10"/>
        <v>เด็กชายรชต  ชมภูเมืองชื่น</v>
      </c>
      <c r="N8" s="104" t="s">
        <v>160</v>
      </c>
      <c r="O8" s="104" t="s">
        <v>41</v>
      </c>
      <c r="P8" s="104" t="s">
        <v>26</v>
      </c>
      <c r="Q8" s="107" t="s">
        <v>27</v>
      </c>
      <c r="R8" s="153">
        <v>42597</v>
      </c>
      <c r="S8" s="136" t="s">
        <v>161</v>
      </c>
      <c r="T8" s="95" t="str">
        <f t="shared" si="6"/>
        <v>2บ้านเหล่า</v>
      </c>
      <c r="V8" s="94" t="str">
        <f t="shared" si="7"/>
        <v>เด็กชายรชต</v>
      </c>
      <c r="W8" s="95" t="str">
        <f t="shared" si="8"/>
        <v>ชมภูเมืองชื่น</v>
      </c>
    </row>
    <row r="9" spans="1:24" s="95" customFormat="1" ht="21" customHeight="1">
      <c r="A9" s="96">
        <v>6</v>
      </c>
      <c r="B9" s="93">
        <v>3530</v>
      </c>
      <c r="C9" s="115" t="s">
        <v>15</v>
      </c>
      <c r="D9" s="116" t="s">
        <v>162</v>
      </c>
      <c r="E9" s="128" t="s">
        <v>119</v>
      </c>
      <c r="F9" s="165" t="s">
        <v>410</v>
      </c>
      <c r="G9" s="150"/>
      <c r="H9" s="101"/>
      <c r="I9" s="102"/>
      <c r="J9" s="103"/>
      <c r="K9" s="7">
        <f t="shared" si="0"/>
        <v>6</v>
      </c>
      <c r="L9" s="93">
        <f>B9</f>
        <v>3530</v>
      </c>
      <c r="M9" s="94" t="str">
        <f>C9&amp;D9&amp;"  "&amp;E9</f>
        <v>เด็กชายสิทธินนท์  ใจลังก๋า</v>
      </c>
      <c r="N9" s="104" t="s">
        <v>163</v>
      </c>
      <c r="O9" s="104" t="s">
        <v>45</v>
      </c>
      <c r="P9" s="104" t="s">
        <v>26</v>
      </c>
      <c r="Q9" s="107" t="s">
        <v>27</v>
      </c>
      <c r="R9" s="153">
        <v>42843</v>
      </c>
      <c r="S9" s="136" t="s">
        <v>164</v>
      </c>
      <c r="T9" s="95" t="str">
        <f>O9&amp;P9</f>
        <v>4บ้านเหล่า</v>
      </c>
      <c r="V9" s="94" t="str">
        <f>C9&amp;D9</f>
        <v>เด็กชายสิทธินนท์</v>
      </c>
      <c r="W9" s="95" t="str">
        <f>E9</f>
        <v>ใจลังก๋า</v>
      </c>
    </row>
    <row r="10" spans="1:24" s="95" customFormat="1">
      <c r="A10" s="96">
        <v>7</v>
      </c>
      <c r="B10" s="93">
        <v>3531</v>
      </c>
      <c r="C10" s="97" t="s">
        <v>37</v>
      </c>
      <c r="D10" s="98" t="s">
        <v>165</v>
      </c>
      <c r="E10" s="130" t="s">
        <v>166</v>
      </c>
      <c r="F10" s="165" t="s">
        <v>411</v>
      </c>
      <c r="G10" s="150"/>
      <c r="H10" s="101"/>
      <c r="I10" s="102"/>
      <c r="J10" s="103"/>
      <c r="K10" s="7">
        <f t="shared" si="0"/>
        <v>7</v>
      </c>
      <c r="L10" s="93">
        <f t="shared" si="9"/>
        <v>3531</v>
      </c>
      <c r="M10" s="94" t="str">
        <f t="shared" si="10"/>
        <v>เด็กหญิงชลรดา  บัวเขียว</v>
      </c>
      <c r="N10" s="104" t="s">
        <v>163</v>
      </c>
      <c r="O10" s="104" t="s">
        <v>45</v>
      </c>
      <c r="P10" s="104" t="s">
        <v>26</v>
      </c>
      <c r="Q10" s="107" t="s">
        <v>27</v>
      </c>
      <c r="R10" s="153">
        <v>42565</v>
      </c>
      <c r="S10" s="136" t="s">
        <v>161</v>
      </c>
      <c r="T10" s="95" t="str">
        <f t="shared" si="6"/>
        <v>4บ้านเหล่า</v>
      </c>
      <c r="V10" s="94" t="str">
        <f t="shared" si="7"/>
        <v>เด็กหญิงชลรดา</v>
      </c>
      <c r="W10" s="95" t="str">
        <f t="shared" si="8"/>
        <v>บัวเขียว</v>
      </c>
    </row>
    <row r="11" spans="1:24" s="95" customFormat="1">
      <c r="A11" s="96">
        <v>8</v>
      </c>
      <c r="B11" s="93">
        <v>3532</v>
      </c>
      <c r="C11" s="97" t="s">
        <v>37</v>
      </c>
      <c r="D11" s="98" t="s">
        <v>167</v>
      </c>
      <c r="E11" s="130" t="s">
        <v>168</v>
      </c>
      <c r="F11" s="165" t="s">
        <v>412</v>
      </c>
      <c r="G11" s="150"/>
      <c r="H11" s="101"/>
      <c r="I11" s="102"/>
      <c r="J11" s="103"/>
      <c r="K11" s="7">
        <f t="shared" si="0"/>
        <v>8</v>
      </c>
      <c r="L11" s="93">
        <f t="shared" si="9"/>
        <v>3532</v>
      </c>
      <c r="M11" s="94" t="str">
        <f t="shared" si="10"/>
        <v>เด็กหญิงนภาวรรณ  ทองหล่อ</v>
      </c>
      <c r="N11" s="104" t="s">
        <v>116</v>
      </c>
      <c r="O11" s="104" t="s">
        <v>25</v>
      </c>
      <c r="P11" s="104" t="s">
        <v>26</v>
      </c>
      <c r="Q11" s="107" t="s">
        <v>27</v>
      </c>
      <c r="R11" s="153">
        <v>42581</v>
      </c>
      <c r="S11" s="136" t="s">
        <v>169</v>
      </c>
      <c r="T11" s="95" t="str">
        <f t="shared" si="6"/>
        <v>3บ้านเหล่า</v>
      </c>
      <c r="V11" s="94" t="str">
        <f t="shared" si="7"/>
        <v>เด็กหญิงนภาวรรณ</v>
      </c>
      <c r="W11" s="95" t="str">
        <f t="shared" si="8"/>
        <v>ทองหล่อ</v>
      </c>
    </row>
    <row r="12" spans="1:24" s="95" customFormat="1">
      <c r="A12" s="96">
        <v>9</v>
      </c>
      <c r="B12" s="93">
        <v>3533</v>
      </c>
      <c r="C12" s="97" t="s">
        <v>37</v>
      </c>
      <c r="D12" s="98" t="s">
        <v>170</v>
      </c>
      <c r="E12" s="130" t="s">
        <v>171</v>
      </c>
      <c r="F12" s="165" t="s">
        <v>413</v>
      </c>
      <c r="G12" s="150"/>
      <c r="H12" s="101"/>
      <c r="I12" s="102"/>
      <c r="J12" s="103"/>
      <c r="K12" s="7">
        <f t="shared" si="0"/>
        <v>9</v>
      </c>
      <c r="L12" s="93">
        <f t="shared" si="9"/>
        <v>3533</v>
      </c>
      <c r="M12" s="94" t="str">
        <f t="shared" si="10"/>
        <v>เด็กหญิงพิชชาภา  สายเครือทิ</v>
      </c>
      <c r="N12" s="104" t="s">
        <v>172</v>
      </c>
      <c r="O12" s="104" t="s">
        <v>31</v>
      </c>
      <c r="P12" s="104" t="s">
        <v>26</v>
      </c>
      <c r="Q12" s="107" t="s">
        <v>27</v>
      </c>
      <c r="R12" s="153">
        <v>42839</v>
      </c>
      <c r="S12" s="136" t="s">
        <v>173</v>
      </c>
      <c r="T12" s="95" t="str">
        <f t="shared" si="6"/>
        <v>12บ้านเหล่า</v>
      </c>
      <c r="V12" s="94" t="str">
        <f t="shared" si="7"/>
        <v>เด็กหญิงพิชชาภา</v>
      </c>
      <c r="W12" s="95" t="str">
        <f t="shared" si="8"/>
        <v>สายเครือทิ</v>
      </c>
    </row>
    <row r="13" spans="1:24" s="95" customFormat="1">
      <c r="A13" s="96">
        <v>10</v>
      </c>
      <c r="B13" s="93">
        <v>3543</v>
      </c>
      <c r="C13" s="97" t="s">
        <v>37</v>
      </c>
      <c r="D13" s="98" t="s">
        <v>174</v>
      </c>
      <c r="E13" s="130" t="s">
        <v>108</v>
      </c>
      <c r="F13" s="165" t="s">
        <v>414</v>
      </c>
      <c r="G13" s="150"/>
      <c r="H13" s="101"/>
      <c r="I13" s="102"/>
      <c r="J13" s="103"/>
      <c r="K13" s="7">
        <f t="shared" si="0"/>
        <v>10</v>
      </c>
      <c r="L13" s="93">
        <f t="shared" si="9"/>
        <v>3543</v>
      </c>
      <c r="M13" s="94" t="str">
        <f t="shared" si="10"/>
        <v>เด็กหญิงสิลิล  ไชยวงค์</v>
      </c>
      <c r="N13" s="104" t="s">
        <v>132</v>
      </c>
      <c r="O13" s="104" t="s">
        <v>45</v>
      </c>
      <c r="P13" s="104" t="s">
        <v>26</v>
      </c>
      <c r="Q13" s="107" t="s">
        <v>27</v>
      </c>
      <c r="R13" s="153">
        <v>42544</v>
      </c>
      <c r="S13" s="136" t="s">
        <v>175</v>
      </c>
      <c r="T13" s="95" t="str">
        <f t="shared" si="6"/>
        <v>4บ้านเหล่า</v>
      </c>
      <c r="V13" s="94" t="str">
        <f t="shared" si="7"/>
        <v>เด็กหญิงสิลิล</v>
      </c>
      <c r="W13" s="95" t="str">
        <f t="shared" si="8"/>
        <v>ไชยวงค์</v>
      </c>
    </row>
    <row r="14" spans="1:24" s="95" customFormat="1" ht="21" customHeight="1">
      <c r="A14" s="96">
        <v>11</v>
      </c>
      <c r="B14" s="119">
        <v>3534</v>
      </c>
      <c r="C14" s="98" t="s">
        <v>37</v>
      </c>
      <c r="D14" s="137" t="s">
        <v>176</v>
      </c>
      <c r="E14" s="138" t="s">
        <v>177</v>
      </c>
      <c r="F14" s="166" t="s">
        <v>415</v>
      </c>
      <c r="G14" s="150"/>
      <c r="H14" s="102"/>
      <c r="I14" s="102"/>
      <c r="J14" s="102"/>
      <c r="K14" s="7">
        <f t="shared" si="0"/>
        <v>11</v>
      </c>
      <c r="L14" s="93">
        <f t="shared" si="9"/>
        <v>3534</v>
      </c>
      <c r="M14" s="94" t="str">
        <f t="shared" si="10"/>
        <v>เด็กหญิงอารยา  หล้าเป็ง</v>
      </c>
      <c r="N14" s="104" t="s">
        <v>178</v>
      </c>
      <c r="O14" s="104" t="s">
        <v>41</v>
      </c>
      <c r="P14" s="104" t="s">
        <v>26</v>
      </c>
      <c r="Q14" s="107" t="s">
        <v>27</v>
      </c>
      <c r="R14" s="153">
        <v>42605</v>
      </c>
      <c r="S14" s="136" t="s">
        <v>179</v>
      </c>
      <c r="T14" s="95" t="str">
        <f t="shared" si="6"/>
        <v>2บ้านเหล่า</v>
      </c>
      <c r="V14" s="94" t="str">
        <f t="shared" si="7"/>
        <v>เด็กหญิงอารยา</v>
      </c>
      <c r="W14" s="95" t="str">
        <f t="shared" si="8"/>
        <v>หล้าเป็ง</v>
      </c>
    </row>
    <row r="15" spans="1:24" s="95" customFormat="1" ht="21" customHeight="1">
      <c r="A15" s="102"/>
      <c r="B15" s="123"/>
      <c r="C15" s="123"/>
      <c r="D15" s="123"/>
      <c r="E15" s="123"/>
      <c r="F15" s="124"/>
      <c r="G15" s="102"/>
      <c r="H15" s="102"/>
      <c r="I15" s="102"/>
      <c r="J15" s="102"/>
      <c r="Q15" s="125"/>
      <c r="R15" s="155"/>
      <c r="S15" s="124"/>
    </row>
    <row r="16" spans="1:24" s="95" customFormat="1" ht="21" customHeight="1">
      <c r="A16" s="102"/>
      <c r="B16" s="123"/>
      <c r="C16" s="123"/>
      <c r="D16" s="123"/>
      <c r="E16" s="123"/>
      <c r="F16" s="124"/>
      <c r="G16" s="102"/>
      <c r="H16" s="102"/>
      <c r="I16" s="102"/>
      <c r="J16" s="102"/>
      <c r="Q16" s="125"/>
      <c r="R16" s="155"/>
      <c r="S16" s="124"/>
    </row>
    <row r="17" spans="1:30" s="95" customFormat="1" ht="21" customHeight="1">
      <c r="A17" s="102"/>
      <c r="D17" s="135"/>
      <c r="G17" s="102"/>
      <c r="H17" s="102"/>
      <c r="I17" s="102"/>
      <c r="J17" s="102"/>
      <c r="Q17" s="125"/>
      <c r="R17" s="155"/>
      <c r="S17" s="124"/>
    </row>
    <row r="18" spans="1:30" s="95" customFormat="1" ht="21" customHeight="1">
      <c r="A18" s="102"/>
      <c r="D18" s="131"/>
      <c r="E18" s="131"/>
      <c r="F18" s="131"/>
      <c r="G18" s="102"/>
      <c r="H18" s="102"/>
      <c r="I18" s="102"/>
      <c r="J18" s="102"/>
      <c r="Q18" s="125"/>
      <c r="R18" s="155"/>
      <c r="S18" s="124"/>
    </row>
    <row r="19" spans="1:30" s="95" customFormat="1" ht="21" customHeight="1">
      <c r="A19" s="102"/>
      <c r="D19" s="131"/>
      <c r="E19" s="131"/>
      <c r="F19" s="131"/>
      <c r="G19" s="102"/>
      <c r="H19" s="102"/>
      <c r="I19" s="102"/>
      <c r="J19" s="102"/>
      <c r="Q19" s="125"/>
      <c r="R19" s="155"/>
      <c r="S19" s="124"/>
      <c r="T19" s="131"/>
      <c r="U19" s="131"/>
    </row>
    <row r="20" spans="1:30" s="95" customFormat="1" ht="21" customHeight="1">
      <c r="A20" s="102"/>
      <c r="E20" s="123"/>
      <c r="F20" s="123"/>
      <c r="G20" s="102"/>
      <c r="H20" s="102"/>
      <c r="I20" s="102"/>
      <c r="J20" s="102"/>
      <c r="Q20" s="125"/>
      <c r="R20" s="155"/>
      <c r="T20" s="131"/>
      <c r="U20" s="131"/>
    </row>
    <row r="21" spans="1:30" s="95" customFormat="1" ht="21" customHeight="1">
      <c r="A21" s="102"/>
      <c r="B21" s="123"/>
      <c r="C21" s="123"/>
      <c r="D21" s="123"/>
      <c r="E21" s="123"/>
      <c r="F21" s="123"/>
      <c r="G21" s="102"/>
      <c r="H21" s="102"/>
      <c r="I21" s="102"/>
      <c r="J21" s="102"/>
      <c r="Q21" s="125"/>
      <c r="R21" s="155"/>
      <c r="T21" s="131"/>
      <c r="U21" s="131"/>
    </row>
    <row r="22" spans="1:30" s="95" customFormat="1" ht="21" customHeight="1">
      <c r="A22" s="102"/>
      <c r="B22" s="123"/>
      <c r="C22" s="123"/>
      <c r="D22" s="123"/>
      <c r="E22" s="123"/>
      <c r="F22" s="123"/>
      <c r="G22" s="102"/>
      <c r="H22" s="102"/>
      <c r="I22" s="102"/>
      <c r="J22" s="102"/>
      <c r="Q22" s="125"/>
      <c r="R22" s="155"/>
      <c r="T22" s="131"/>
      <c r="U22" s="131"/>
    </row>
    <row r="23" spans="1:30" s="95" customFormat="1" ht="21" customHeight="1">
      <c r="A23" s="102"/>
      <c r="B23" s="123"/>
      <c r="C23" s="123"/>
      <c r="D23" s="123"/>
      <c r="E23" s="123"/>
      <c r="F23" s="123"/>
      <c r="G23" s="102"/>
      <c r="H23" s="102"/>
      <c r="I23" s="102"/>
      <c r="J23" s="102"/>
      <c r="Q23" s="125"/>
      <c r="R23" s="155"/>
      <c r="T23" s="131"/>
      <c r="U23" s="131"/>
    </row>
    <row r="24" spans="1:30" s="95" customFormat="1" ht="21" customHeight="1">
      <c r="A24" s="102"/>
      <c r="B24" s="123"/>
      <c r="C24" s="123"/>
      <c r="D24" s="123"/>
      <c r="E24" s="123"/>
      <c r="F24" s="123"/>
      <c r="G24" s="102"/>
      <c r="H24" s="102"/>
      <c r="I24" s="102"/>
      <c r="J24" s="102"/>
      <c r="Q24" s="125"/>
      <c r="R24" s="155"/>
      <c r="T24" s="131"/>
      <c r="U24" s="131"/>
    </row>
    <row r="25" spans="1:30" ht="21" customHeight="1">
      <c r="D25" s="75" t="s">
        <v>54</v>
      </c>
      <c r="E25" s="73"/>
      <c r="F25" s="73"/>
      <c r="S25" s="70"/>
      <c r="V25" s="215" t="s">
        <v>55</v>
      </c>
      <c r="W25" s="216" t="s">
        <v>56</v>
      </c>
      <c r="X25" s="216"/>
      <c r="Y25" s="216"/>
      <c r="Z25" s="216"/>
      <c r="AA25" s="216"/>
      <c r="AB25" s="216"/>
      <c r="AC25" s="217" t="s">
        <v>57</v>
      </c>
      <c r="AD25" s="211" t="s">
        <v>58</v>
      </c>
    </row>
    <row r="26" spans="1:30" ht="21" customHeight="1">
      <c r="D26" s="2" t="s">
        <v>59</v>
      </c>
      <c r="E26" s="2" t="s">
        <v>60</v>
      </c>
      <c r="F26" s="2" t="s">
        <v>58</v>
      </c>
      <c r="S26" s="70"/>
      <c r="V26" s="215"/>
      <c r="W26" s="60" t="s">
        <v>61</v>
      </c>
      <c r="X26" s="60" t="s">
        <v>62</v>
      </c>
      <c r="Y26" s="60" t="s">
        <v>63</v>
      </c>
      <c r="Z26" s="60" t="s">
        <v>64</v>
      </c>
      <c r="AA26" s="60" t="s">
        <v>65</v>
      </c>
      <c r="AB26" s="60" t="s">
        <v>66</v>
      </c>
      <c r="AC26" s="218"/>
      <c r="AD26" s="212"/>
    </row>
    <row r="27" spans="1:30" ht="21" customHeight="1">
      <c r="D27" s="2">
        <f>COUNTIF(C4:C27,"เด็กชาย")</f>
        <v>6</v>
      </c>
      <c r="E27" s="2">
        <f>COUNTIF(C4:C27,"เด็กหญิง")</f>
        <v>5</v>
      </c>
      <c r="F27" s="2">
        <f>SUBTOTAL(9,D27:E27)</f>
        <v>11</v>
      </c>
      <c r="S27" s="1"/>
      <c r="V27" s="76"/>
      <c r="W27" s="77">
        <f t="shared" ref="W27:AB27" si="11">COUNTIF($T4:$T27,W26)</f>
        <v>0</v>
      </c>
      <c r="X27" s="77">
        <f t="shared" si="11"/>
        <v>3</v>
      </c>
      <c r="Y27" s="77">
        <f t="shared" si="11"/>
        <v>2</v>
      </c>
      <c r="Z27" s="77">
        <f t="shared" si="11"/>
        <v>3</v>
      </c>
      <c r="AA27" s="77">
        <f t="shared" si="11"/>
        <v>2</v>
      </c>
      <c r="AB27" s="77">
        <f t="shared" si="11"/>
        <v>1</v>
      </c>
      <c r="AC27" s="77">
        <f>COUNTA($T4:$T27)-SUM(W27:AB27)</f>
        <v>0</v>
      </c>
      <c r="AD27" s="77">
        <f>SUBTOTAL(9,W27:AC27)</f>
        <v>11</v>
      </c>
    </row>
    <row r="28" spans="1:30" ht="21" customHeight="1">
      <c r="S28" s="70"/>
    </row>
    <row r="41" spans="19:19" ht="21" customHeight="1">
      <c r="S41" s="70"/>
    </row>
    <row r="42" spans="19:19" ht="21" customHeight="1">
      <c r="S42" s="70"/>
    </row>
    <row r="43" spans="19:19" ht="21" customHeight="1">
      <c r="S43" s="70"/>
    </row>
    <row r="44" spans="19:19" ht="21" customHeight="1">
      <c r="S44" s="70"/>
    </row>
    <row r="45" spans="19:19" ht="21" customHeight="1"/>
  </sheetData>
  <sheetProtection password="CA9C" sheet="1" objects="1" scenarios="1" formatCells="0" insertRows="0" sort="0" autoFilter="0"/>
  <sortState xmlns:xlrd2="http://schemas.microsoft.com/office/spreadsheetml/2017/richdata2" ref="A4:G15">
    <sortCondition ref="C4:C15"/>
    <sortCondition ref="D4:D15"/>
  </sortState>
  <mergeCells count="7">
    <mergeCell ref="AD25:AD26"/>
    <mergeCell ref="A1:G1"/>
    <mergeCell ref="K1:S1"/>
    <mergeCell ref="A2:G2"/>
    <mergeCell ref="V25:V26"/>
    <mergeCell ref="W25:AB25"/>
    <mergeCell ref="AC25:AC26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5"/>
  <sheetViews>
    <sheetView zoomScale="70" zoomScaleNormal="70" zoomScalePageLayoutView="55" workbookViewId="0">
      <selection activeCell="R4" sqref="R4:R13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3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24" s="67" customFormat="1" ht="22.5" customHeight="1">
      <c r="A2" s="213" t="s">
        <v>215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ชั้นประถมศึกษาปีที่ 3</v>
      </c>
      <c r="N2" s="78"/>
      <c r="O2" s="78"/>
      <c r="P2" s="78"/>
      <c r="Q2" s="83"/>
      <c r="R2" s="162"/>
      <c r="S2" s="66"/>
      <c r="V2" s="68"/>
      <c r="W2" s="68"/>
      <c r="X2" s="68"/>
    </row>
    <row r="3" spans="1:24" s="71" customFormat="1" ht="42">
      <c r="A3" s="109" t="s">
        <v>1</v>
      </c>
      <c r="B3" s="110" t="s">
        <v>2</v>
      </c>
      <c r="C3" s="132"/>
      <c r="D3" s="133" t="s">
        <v>3</v>
      </c>
      <c r="E3" s="134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24" s="175" customFormat="1">
      <c r="A4" s="169">
        <v>1</v>
      </c>
      <c r="B4" s="168">
        <v>3536</v>
      </c>
      <c r="C4" s="97" t="s">
        <v>15</v>
      </c>
      <c r="D4" s="177" t="s">
        <v>575</v>
      </c>
      <c r="E4" s="170" t="s">
        <v>576</v>
      </c>
      <c r="F4" s="129" t="s">
        <v>574</v>
      </c>
      <c r="G4" s="169"/>
      <c r="H4" s="171"/>
      <c r="I4" s="172"/>
      <c r="J4" s="173"/>
      <c r="K4" s="168">
        <v>1</v>
      </c>
      <c r="L4" s="168">
        <v>3536</v>
      </c>
      <c r="M4" s="167" t="s">
        <v>573</v>
      </c>
      <c r="N4" s="168">
        <v>80</v>
      </c>
      <c r="O4" s="168">
        <v>1</v>
      </c>
      <c r="P4" s="168" t="s">
        <v>26</v>
      </c>
      <c r="Q4" s="174" t="s">
        <v>27</v>
      </c>
      <c r="R4" s="209">
        <v>240489</v>
      </c>
      <c r="S4" s="168"/>
      <c r="T4" s="1" t="str">
        <f t="shared" ref="T4:T13" si="0">O4&amp;P4</f>
        <v>1บ้านเหล่า</v>
      </c>
      <c r="V4" s="6" t="str">
        <f t="shared" ref="V4:V13" si="1">C4&amp;D4</f>
        <v>เด็กชายกรเทพวิชณ์</v>
      </c>
      <c r="W4" s="1" t="str">
        <f t="shared" ref="W4:W13" si="2">E4</f>
        <v>เดชมนต์</v>
      </c>
      <c r="X4" s="176"/>
    </row>
    <row r="5" spans="1:24">
      <c r="A5" s="96">
        <v>2</v>
      </c>
      <c r="B5" s="93" t="s">
        <v>425</v>
      </c>
      <c r="C5" s="97" t="s">
        <v>15</v>
      </c>
      <c r="D5" s="98" t="s">
        <v>181</v>
      </c>
      <c r="E5" s="130" t="s">
        <v>182</v>
      </c>
      <c r="F5" s="129" t="s">
        <v>416</v>
      </c>
      <c r="G5" s="150"/>
      <c r="H5" s="80"/>
      <c r="J5" s="82"/>
      <c r="K5" s="7">
        <v>2</v>
      </c>
      <c r="L5" s="5" t="str">
        <f>B5</f>
        <v>3520</v>
      </c>
      <c r="M5" s="6" t="str">
        <f>C5&amp;D5&amp;"  "&amp;E5</f>
        <v>เด็กชายกวิน  ภาชนนท์</v>
      </c>
      <c r="N5" s="104" t="s">
        <v>70</v>
      </c>
      <c r="O5" s="104" t="s">
        <v>31</v>
      </c>
      <c r="P5" s="104" t="s">
        <v>26</v>
      </c>
      <c r="Q5" s="164" t="s">
        <v>27</v>
      </c>
      <c r="R5" s="153">
        <v>42322</v>
      </c>
      <c r="S5" s="104" t="s">
        <v>183</v>
      </c>
      <c r="T5" s="1" t="str">
        <f t="shared" si="0"/>
        <v>12บ้านเหล่า</v>
      </c>
      <c r="V5" s="6" t="str">
        <f t="shared" si="1"/>
        <v>เด็กชายกวิน</v>
      </c>
      <c r="W5" s="1" t="str">
        <f t="shared" si="2"/>
        <v>ภาชนนท์</v>
      </c>
    </row>
    <row r="6" spans="1:24">
      <c r="A6" s="169">
        <v>3</v>
      </c>
      <c r="B6" s="93" t="s">
        <v>426</v>
      </c>
      <c r="C6" s="97" t="s">
        <v>15</v>
      </c>
      <c r="D6" s="98" t="s">
        <v>184</v>
      </c>
      <c r="E6" s="130" t="s">
        <v>185</v>
      </c>
      <c r="F6" s="129" t="s">
        <v>417</v>
      </c>
      <c r="G6" s="150"/>
      <c r="H6" s="80"/>
      <c r="J6" s="82"/>
      <c r="K6" s="69">
        <v>3</v>
      </c>
      <c r="L6" s="5" t="str">
        <f t="shared" ref="L6:L13" si="3">B6</f>
        <v>3521</v>
      </c>
      <c r="M6" s="6" t="str">
        <f t="shared" ref="M6:M13" si="4">C6&amp;D6&amp;"  "&amp;E6</f>
        <v>เด็กชายณัฐนัย  คำฟู</v>
      </c>
      <c r="N6" s="104" t="s">
        <v>124</v>
      </c>
      <c r="O6" s="104" t="s">
        <v>45</v>
      </c>
      <c r="P6" s="104" t="s">
        <v>26</v>
      </c>
      <c r="Q6" s="164" t="s">
        <v>27</v>
      </c>
      <c r="R6" s="153">
        <v>42297</v>
      </c>
      <c r="S6" s="104" t="s">
        <v>186</v>
      </c>
      <c r="T6" s="1" t="str">
        <f t="shared" si="0"/>
        <v>4บ้านเหล่า</v>
      </c>
      <c r="V6" s="6" t="str">
        <f t="shared" si="1"/>
        <v>เด็กชายณัฐนัย</v>
      </c>
      <c r="W6" s="1" t="str">
        <f t="shared" si="2"/>
        <v>คำฟู</v>
      </c>
    </row>
    <row r="7" spans="1:24">
      <c r="A7" s="96">
        <v>4</v>
      </c>
      <c r="B7" s="93" t="s">
        <v>427</v>
      </c>
      <c r="C7" s="97" t="s">
        <v>15</v>
      </c>
      <c r="D7" s="98" t="s">
        <v>187</v>
      </c>
      <c r="E7" s="130" t="s">
        <v>188</v>
      </c>
      <c r="F7" s="129" t="s">
        <v>418</v>
      </c>
      <c r="G7" s="150"/>
      <c r="H7" s="80"/>
      <c r="J7" s="82"/>
      <c r="K7" s="7">
        <v>4</v>
      </c>
      <c r="L7" s="5" t="str">
        <f t="shared" si="3"/>
        <v>3522</v>
      </c>
      <c r="M7" s="6" t="str">
        <f t="shared" si="4"/>
        <v>เด็กชายธนกฤต  สระทองโน</v>
      </c>
      <c r="N7" s="104" t="s">
        <v>189</v>
      </c>
      <c r="O7" s="104" t="s">
        <v>172</v>
      </c>
      <c r="P7" s="104" t="s">
        <v>190</v>
      </c>
      <c r="Q7" s="164" t="s">
        <v>290</v>
      </c>
      <c r="R7" s="153">
        <v>42198</v>
      </c>
      <c r="S7" s="104" t="s">
        <v>191</v>
      </c>
      <c r="T7" s="1" t="str">
        <f t="shared" si="0"/>
        <v>7บ้านหนุน</v>
      </c>
      <c r="V7" s="6" t="str">
        <f t="shared" si="1"/>
        <v>เด็กชายธนกฤต</v>
      </c>
      <c r="W7" s="1" t="str">
        <f t="shared" si="2"/>
        <v>สระทองโน</v>
      </c>
    </row>
    <row r="8" spans="1:24">
      <c r="A8" s="169">
        <v>5</v>
      </c>
      <c r="B8" s="93" t="s">
        <v>428</v>
      </c>
      <c r="C8" s="97" t="s">
        <v>15</v>
      </c>
      <c r="D8" s="98" t="s">
        <v>192</v>
      </c>
      <c r="E8" s="130" t="s">
        <v>193</v>
      </c>
      <c r="F8" s="129" t="s">
        <v>419</v>
      </c>
      <c r="G8" s="151"/>
      <c r="H8" s="80"/>
      <c r="J8" s="82"/>
      <c r="K8" s="69">
        <v>5</v>
      </c>
      <c r="L8" s="5" t="str">
        <f t="shared" si="3"/>
        <v>3523</v>
      </c>
      <c r="M8" s="6" t="str">
        <f t="shared" si="4"/>
        <v>เด็กชายธนภัทร  ไคร้งาม</v>
      </c>
      <c r="N8" s="119" t="s">
        <v>194</v>
      </c>
      <c r="O8" s="119" t="s">
        <v>41</v>
      </c>
      <c r="P8" s="119" t="s">
        <v>26</v>
      </c>
      <c r="Q8" s="164" t="s">
        <v>27</v>
      </c>
      <c r="R8" s="154">
        <v>42286</v>
      </c>
      <c r="S8" s="119" t="s">
        <v>195</v>
      </c>
      <c r="T8" s="1" t="str">
        <f t="shared" si="0"/>
        <v>2บ้านเหล่า</v>
      </c>
      <c r="V8" s="6" t="str">
        <f t="shared" si="1"/>
        <v>เด็กชายธนภัทร</v>
      </c>
      <c r="W8" s="1" t="str">
        <f t="shared" si="2"/>
        <v>ไคร้งาม</v>
      </c>
    </row>
    <row r="9" spans="1:24">
      <c r="A9" s="96">
        <v>6</v>
      </c>
      <c r="B9" s="93" t="s">
        <v>429</v>
      </c>
      <c r="C9" s="97" t="s">
        <v>15</v>
      </c>
      <c r="D9" s="98" t="s">
        <v>196</v>
      </c>
      <c r="E9" s="130" t="s">
        <v>197</v>
      </c>
      <c r="F9" s="129" t="s">
        <v>420</v>
      </c>
      <c r="G9" s="150"/>
      <c r="H9" s="80"/>
      <c r="J9" s="82"/>
      <c r="K9" s="7">
        <v>6</v>
      </c>
      <c r="L9" s="5" t="str">
        <f t="shared" si="3"/>
        <v>3566</v>
      </c>
      <c r="M9" s="6" t="str">
        <f t="shared" si="4"/>
        <v>เด็กชายภัทรกร  สุภาวะ</v>
      </c>
      <c r="N9" s="104" t="s">
        <v>41</v>
      </c>
      <c r="O9" s="104" t="s">
        <v>25</v>
      </c>
      <c r="P9" s="104" t="s">
        <v>26</v>
      </c>
      <c r="Q9" s="164" t="s">
        <v>27</v>
      </c>
      <c r="R9" s="153">
        <v>42424</v>
      </c>
      <c r="S9" s="104" t="s">
        <v>198</v>
      </c>
      <c r="T9" s="1" t="str">
        <f t="shared" si="0"/>
        <v>3บ้านเหล่า</v>
      </c>
      <c r="V9" s="6" t="str">
        <f t="shared" si="1"/>
        <v>เด็กชายภัทรกร</v>
      </c>
      <c r="W9" s="1" t="str">
        <f t="shared" si="2"/>
        <v>สุภาวะ</v>
      </c>
    </row>
    <row r="10" spans="1:24" s="95" customFormat="1">
      <c r="A10" s="169">
        <v>7</v>
      </c>
      <c r="B10" s="93" t="s">
        <v>430</v>
      </c>
      <c r="C10" s="97" t="s">
        <v>37</v>
      </c>
      <c r="D10" s="116" t="s">
        <v>199</v>
      </c>
      <c r="E10" s="128" t="s">
        <v>200</v>
      </c>
      <c r="F10" s="129" t="s">
        <v>421</v>
      </c>
      <c r="G10" s="150"/>
      <c r="H10" s="101"/>
      <c r="I10" s="102"/>
      <c r="J10" s="103"/>
      <c r="K10" s="69">
        <v>7</v>
      </c>
      <c r="L10" s="93" t="str">
        <f t="shared" si="3"/>
        <v>3540</v>
      </c>
      <c r="M10" s="94" t="str">
        <f t="shared" si="4"/>
        <v>เด็กหญิงปายฟ้า  ศิลปี</v>
      </c>
      <c r="N10" s="104" t="s">
        <v>112</v>
      </c>
      <c r="O10" s="104" t="s">
        <v>45</v>
      </c>
      <c r="P10" s="104" t="s">
        <v>201</v>
      </c>
      <c r="Q10" s="164" t="s">
        <v>404</v>
      </c>
      <c r="R10" s="153">
        <v>42313</v>
      </c>
      <c r="S10" s="104" t="s">
        <v>202</v>
      </c>
      <c r="T10" s="95" t="str">
        <f t="shared" si="0"/>
        <v>4แม่สาว</v>
      </c>
      <c r="V10" s="94" t="str">
        <f t="shared" si="1"/>
        <v>เด็กหญิงปายฟ้า</v>
      </c>
      <c r="W10" s="95" t="str">
        <f t="shared" si="2"/>
        <v>ศิลปี</v>
      </c>
    </row>
    <row r="11" spans="1:24" s="95" customFormat="1">
      <c r="A11" s="96">
        <v>8</v>
      </c>
      <c r="B11" s="93" t="s">
        <v>431</v>
      </c>
      <c r="C11" s="97" t="s">
        <v>37</v>
      </c>
      <c r="D11" s="98" t="s">
        <v>203</v>
      </c>
      <c r="E11" s="130" t="s">
        <v>204</v>
      </c>
      <c r="F11" s="129" t="s">
        <v>422</v>
      </c>
      <c r="G11" s="150"/>
      <c r="H11" s="101"/>
      <c r="I11" s="102"/>
      <c r="J11" s="103"/>
      <c r="K11" s="7">
        <v>8</v>
      </c>
      <c r="L11" s="93" t="str">
        <f t="shared" si="3"/>
        <v>3554</v>
      </c>
      <c r="M11" s="94" t="str">
        <f t="shared" si="4"/>
        <v>เด็กหญิงพิมญาดา  ท้าวถึง</v>
      </c>
      <c r="N11" s="104" t="s">
        <v>205</v>
      </c>
      <c r="O11" s="104" t="s">
        <v>31</v>
      </c>
      <c r="P11" s="104" t="s">
        <v>26</v>
      </c>
      <c r="Q11" s="164" t="s">
        <v>27</v>
      </c>
      <c r="R11" s="153">
        <v>42300</v>
      </c>
      <c r="S11" s="104" t="s">
        <v>206</v>
      </c>
      <c r="T11" s="95" t="str">
        <f t="shared" si="0"/>
        <v>12บ้านเหล่า</v>
      </c>
      <c r="V11" s="94" t="str">
        <f t="shared" si="1"/>
        <v>เด็กหญิงพิมญาดา</v>
      </c>
      <c r="W11" s="95" t="str">
        <f t="shared" si="2"/>
        <v>ท้าวถึง</v>
      </c>
    </row>
    <row r="12" spans="1:24" s="95" customFormat="1">
      <c r="A12" s="169">
        <v>9</v>
      </c>
      <c r="B12" s="93" t="s">
        <v>432</v>
      </c>
      <c r="C12" s="97" t="s">
        <v>37</v>
      </c>
      <c r="D12" s="98" t="s">
        <v>207</v>
      </c>
      <c r="E12" s="130" t="s">
        <v>208</v>
      </c>
      <c r="F12" s="129" t="s">
        <v>423</v>
      </c>
      <c r="G12" s="150"/>
      <c r="H12" s="101"/>
      <c r="I12" s="102"/>
      <c r="J12" s="103"/>
      <c r="K12" s="69">
        <v>9</v>
      </c>
      <c r="L12" s="93" t="str">
        <f t="shared" si="3"/>
        <v>3524</v>
      </c>
      <c r="M12" s="94" t="str">
        <f t="shared" si="4"/>
        <v>เด็กหญิงวรัญญา  เครือมูล</v>
      </c>
      <c r="N12" s="104" t="s">
        <v>209</v>
      </c>
      <c r="O12" s="104" t="s">
        <v>45</v>
      </c>
      <c r="P12" s="104" t="s">
        <v>26</v>
      </c>
      <c r="Q12" s="164" t="s">
        <v>27</v>
      </c>
      <c r="R12" s="153">
        <v>42486</v>
      </c>
      <c r="S12" s="104" t="s">
        <v>210</v>
      </c>
      <c r="T12" s="95" t="str">
        <f t="shared" si="0"/>
        <v>4บ้านเหล่า</v>
      </c>
      <c r="V12" s="94" t="str">
        <f t="shared" si="1"/>
        <v>เด็กหญิงวรัญญา</v>
      </c>
      <c r="W12" s="95" t="str">
        <f t="shared" si="2"/>
        <v>เครือมูล</v>
      </c>
    </row>
    <row r="13" spans="1:24" s="95" customFormat="1">
      <c r="A13" s="96">
        <v>10</v>
      </c>
      <c r="B13" s="93" t="s">
        <v>433</v>
      </c>
      <c r="C13" s="97" t="s">
        <v>37</v>
      </c>
      <c r="D13" s="98" t="s">
        <v>211</v>
      </c>
      <c r="E13" s="130" t="s">
        <v>212</v>
      </c>
      <c r="F13" s="129" t="s">
        <v>424</v>
      </c>
      <c r="G13" s="150"/>
      <c r="H13" s="101"/>
      <c r="I13" s="102"/>
      <c r="J13" s="103"/>
      <c r="K13" s="7">
        <v>10</v>
      </c>
      <c r="L13" s="93" t="str">
        <f t="shared" si="3"/>
        <v>3525</v>
      </c>
      <c r="M13" s="94" t="str">
        <f t="shared" si="4"/>
        <v>เด็กหญิงศุภาพิชญ์  สุจิธรรม</v>
      </c>
      <c r="N13" s="104" t="s">
        <v>213</v>
      </c>
      <c r="O13" s="104" t="s">
        <v>45</v>
      </c>
      <c r="P13" s="104" t="s">
        <v>26</v>
      </c>
      <c r="Q13" s="164" t="s">
        <v>27</v>
      </c>
      <c r="R13" s="153">
        <v>42258</v>
      </c>
      <c r="S13" s="104" t="s">
        <v>214</v>
      </c>
      <c r="T13" s="95" t="str">
        <f t="shared" si="0"/>
        <v>4บ้านเหล่า</v>
      </c>
      <c r="V13" s="94" t="str">
        <f t="shared" si="1"/>
        <v>เด็กหญิงศุภาพิชญ์</v>
      </c>
      <c r="W13" s="95" t="str">
        <f t="shared" si="2"/>
        <v>สุจิธรรม</v>
      </c>
    </row>
    <row r="14" spans="1:24" s="95" customFormat="1" ht="21" customHeight="1">
      <c r="A14" s="102"/>
      <c r="B14" s="123"/>
      <c r="C14" s="123"/>
      <c r="D14" s="123"/>
      <c r="E14" s="123"/>
      <c r="F14" s="124"/>
      <c r="G14" s="102"/>
      <c r="H14" s="102"/>
      <c r="I14" s="102"/>
      <c r="J14" s="102"/>
      <c r="Q14" s="125"/>
      <c r="R14" s="155"/>
      <c r="S14" s="124"/>
    </row>
    <row r="15" spans="1:24" s="95" customFormat="1" ht="21" customHeight="1">
      <c r="A15" s="102"/>
      <c r="B15" s="123"/>
      <c r="C15" s="123"/>
      <c r="D15" s="123"/>
      <c r="E15" s="123"/>
      <c r="F15" s="124"/>
      <c r="G15" s="102"/>
      <c r="H15" s="102"/>
      <c r="I15" s="102"/>
      <c r="J15" s="102"/>
      <c r="Q15" s="125"/>
      <c r="R15" s="155"/>
      <c r="S15" s="124"/>
    </row>
    <row r="16" spans="1:24" s="95" customFormat="1" ht="21" customHeight="1">
      <c r="A16" s="102"/>
      <c r="B16" s="123"/>
      <c r="C16" s="123"/>
      <c r="D16" s="123"/>
      <c r="E16" s="123"/>
      <c r="F16" s="124"/>
      <c r="G16" s="102"/>
      <c r="H16" s="102"/>
      <c r="I16" s="102"/>
      <c r="J16" s="102"/>
      <c r="Q16" s="125"/>
      <c r="R16" s="155"/>
      <c r="S16" s="124"/>
    </row>
    <row r="17" spans="1:30" s="95" customFormat="1" ht="21" customHeight="1">
      <c r="A17" s="102"/>
      <c r="D17" s="135"/>
      <c r="G17" s="102"/>
      <c r="H17" s="102"/>
      <c r="I17" s="102"/>
      <c r="J17" s="102"/>
      <c r="Q17" s="125"/>
      <c r="R17" s="155"/>
      <c r="S17" s="124"/>
    </row>
    <row r="18" spans="1:30" s="95" customFormat="1" ht="21" customHeight="1">
      <c r="A18" s="102"/>
      <c r="D18" s="131"/>
      <c r="E18" s="131"/>
      <c r="F18" s="131"/>
      <c r="G18" s="102"/>
      <c r="H18" s="102"/>
      <c r="I18" s="102"/>
      <c r="J18" s="102"/>
      <c r="Q18" s="125"/>
      <c r="R18" s="155"/>
      <c r="S18" s="124"/>
    </row>
    <row r="19" spans="1:30" s="95" customFormat="1" ht="21" customHeight="1">
      <c r="A19" s="102"/>
      <c r="D19" s="131"/>
      <c r="E19" s="131"/>
      <c r="F19" s="131"/>
      <c r="G19" s="102"/>
      <c r="H19" s="102"/>
      <c r="I19" s="102"/>
      <c r="J19" s="102"/>
      <c r="Q19" s="125"/>
      <c r="R19" s="155"/>
      <c r="S19" s="124"/>
      <c r="T19" s="131"/>
      <c r="U19" s="131"/>
    </row>
    <row r="20" spans="1:30" s="95" customFormat="1" ht="21" customHeight="1">
      <c r="A20" s="102"/>
      <c r="E20" s="123"/>
      <c r="F20" s="123"/>
      <c r="G20" s="102"/>
      <c r="H20" s="102"/>
      <c r="I20" s="102"/>
      <c r="J20" s="102"/>
      <c r="Q20" s="125"/>
      <c r="R20" s="155"/>
      <c r="T20" s="131"/>
      <c r="U20" s="131"/>
    </row>
    <row r="21" spans="1:30" s="95" customFormat="1" ht="21" customHeight="1">
      <c r="A21" s="102"/>
      <c r="B21" s="123"/>
      <c r="C21" s="123"/>
      <c r="D21" s="123"/>
      <c r="E21" s="123"/>
      <c r="F21" s="123"/>
      <c r="G21" s="102"/>
      <c r="H21" s="102"/>
      <c r="I21" s="102"/>
      <c r="J21" s="102"/>
      <c r="Q21" s="125"/>
      <c r="R21" s="155"/>
      <c r="T21" s="131"/>
      <c r="U21" s="131"/>
    </row>
    <row r="22" spans="1:30" s="95" customFormat="1" ht="21" customHeight="1">
      <c r="A22" s="102"/>
      <c r="B22" s="123"/>
      <c r="C22" s="123"/>
      <c r="D22" s="123"/>
      <c r="E22" s="123"/>
      <c r="F22" s="123"/>
      <c r="G22" s="102"/>
      <c r="H22" s="102"/>
      <c r="I22" s="102"/>
      <c r="J22" s="102"/>
      <c r="Q22" s="125"/>
      <c r="R22" s="155"/>
      <c r="T22" s="131"/>
      <c r="U22" s="131"/>
    </row>
    <row r="23" spans="1:30" s="95" customFormat="1" ht="21" customHeight="1">
      <c r="A23" s="102"/>
      <c r="B23" s="123"/>
      <c r="C23" s="123"/>
      <c r="D23" s="123"/>
      <c r="E23" s="123"/>
      <c r="F23" s="123"/>
      <c r="G23" s="102"/>
      <c r="H23" s="102"/>
      <c r="I23" s="102"/>
      <c r="J23" s="102"/>
      <c r="Q23" s="125"/>
      <c r="R23" s="155"/>
      <c r="T23" s="131"/>
      <c r="U23" s="131"/>
    </row>
    <row r="24" spans="1:30" s="95" customFormat="1" ht="21" customHeight="1">
      <c r="A24" s="102"/>
      <c r="B24" s="123"/>
      <c r="C24" s="123"/>
      <c r="D24" s="123"/>
      <c r="E24" s="123"/>
      <c r="F24" s="123"/>
      <c r="G24" s="102"/>
      <c r="H24" s="102"/>
      <c r="I24" s="102"/>
      <c r="J24" s="102"/>
      <c r="Q24" s="125"/>
      <c r="R24" s="155"/>
      <c r="T24" s="131"/>
      <c r="U24" s="131"/>
    </row>
    <row r="25" spans="1:30" ht="21" customHeight="1">
      <c r="D25" s="75" t="s">
        <v>54</v>
      </c>
      <c r="E25" s="73"/>
      <c r="F25" s="73"/>
      <c r="S25" s="70"/>
      <c r="V25" s="215" t="s">
        <v>55</v>
      </c>
      <c r="W25" s="216" t="s">
        <v>56</v>
      </c>
      <c r="X25" s="216"/>
      <c r="Y25" s="216"/>
      <c r="Z25" s="216"/>
      <c r="AA25" s="216"/>
      <c r="AB25" s="216"/>
      <c r="AC25" s="217" t="s">
        <v>57</v>
      </c>
      <c r="AD25" s="211" t="s">
        <v>58</v>
      </c>
    </row>
    <row r="26" spans="1:30" ht="21" customHeight="1">
      <c r="D26" s="2" t="s">
        <v>59</v>
      </c>
      <c r="E26" s="2" t="s">
        <v>60</v>
      </c>
      <c r="F26" s="2" t="s">
        <v>58</v>
      </c>
      <c r="S26" s="70"/>
      <c r="V26" s="215"/>
      <c r="W26" s="60" t="s">
        <v>61</v>
      </c>
      <c r="X26" s="60" t="s">
        <v>62</v>
      </c>
      <c r="Y26" s="60" t="s">
        <v>63</v>
      </c>
      <c r="Z26" s="60" t="s">
        <v>64</v>
      </c>
      <c r="AA26" s="60" t="s">
        <v>65</v>
      </c>
      <c r="AB26" s="60" t="s">
        <v>66</v>
      </c>
      <c r="AC26" s="218"/>
      <c r="AD26" s="212"/>
    </row>
    <row r="27" spans="1:30" ht="21" customHeight="1">
      <c r="D27" s="2">
        <f>COUNTIF(C5:C27,"เด็กชาย")</f>
        <v>5</v>
      </c>
      <c r="E27" s="2">
        <f>COUNTIF(C5:C27,"เด็กหญิง")</f>
        <v>4</v>
      </c>
      <c r="F27" s="2">
        <f>SUBTOTAL(9,D27:E27)</f>
        <v>9</v>
      </c>
      <c r="S27" s="1"/>
      <c r="V27" s="76"/>
      <c r="W27" s="77">
        <f t="shared" ref="W27:AB27" si="5">COUNTIF($T5:$T27,W26)</f>
        <v>0</v>
      </c>
      <c r="X27" s="77">
        <f t="shared" si="5"/>
        <v>1</v>
      </c>
      <c r="Y27" s="77">
        <f t="shared" si="5"/>
        <v>1</v>
      </c>
      <c r="Z27" s="77">
        <f t="shared" si="5"/>
        <v>3</v>
      </c>
      <c r="AA27" s="77">
        <f t="shared" si="5"/>
        <v>2</v>
      </c>
      <c r="AB27" s="77">
        <f t="shared" si="5"/>
        <v>0</v>
      </c>
      <c r="AC27" s="77">
        <f>COUNTA($T5:$T27)-SUM(W27:AB27)</f>
        <v>2</v>
      </c>
      <c r="AD27" s="77">
        <f>SUBTOTAL(9,W27:AC27)</f>
        <v>9</v>
      </c>
    </row>
    <row r="28" spans="1:30" ht="21" customHeight="1">
      <c r="S28" s="70"/>
    </row>
    <row r="41" spans="19:19" ht="21" customHeight="1">
      <c r="S41" s="70"/>
    </row>
    <row r="42" spans="19:19" ht="21" customHeight="1">
      <c r="S42" s="70"/>
    </row>
    <row r="43" spans="19:19" ht="21" customHeight="1">
      <c r="S43" s="70"/>
    </row>
    <row r="44" spans="19:19" ht="21" customHeight="1">
      <c r="S44" s="70"/>
    </row>
    <row r="45" spans="19:19" ht="21" customHeight="1"/>
  </sheetData>
  <sheetProtection formatCells="0" insertRows="0" sort="0" autoFilter="0"/>
  <sortState xmlns:xlrd2="http://schemas.microsoft.com/office/spreadsheetml/2017/richdata2" ref="A4:G12">
    <sortCondition ref="C4:C12"/>
    <sortCondition ref="D4:D12"/>
  </sortState>
  <mergeCells count="7">
    <mergeCell ref="AD25:AD26"/>
    <mergeCell ref="A1:G1"/>
    <mergeCell ref="K1:S1"/>
    <mergeCell ref="A2:G2"/>
    <mergeCell ref="V25:V26"/>
    <mergeCell ref="W25:AB25"/>
    <mergeCell ref="AC25:AC26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1"/>
  <sheetViews>
    <sheetView showWhiteSpace="0" zoomScale="70" zoomScaleNormal="70" zoomScalePageLayoutView="40" workbookViewId="0">
      <selection activeCell="P14" sqref="P14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3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24" s="67" customFormat="1" ht="22.5" customHeight="1">
      <c r="A2" s="213" t="s">
        <v>269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ชั้นประถมศึกษาปีที่ 4</v>
      </c>
      <c r="N2" s="78"/>
      <c r="O2" s="78"/>
      <c r="P2" s="78"/>
      <c r="Q2" s="83"/>
      <c r="R2" s="162"/>
      <c r="S2" s="66"/>
      <c r="V2" s="68"/>
      <c r="W2" s="68"/>
      <c r="X2" s="68"/>
    </row>
    <row r="3" spans="1:24" s="71" customFormat="1" ht="42">
      <c r="A3" s="109" t="s">
        <v>1</v>
      </c>
      <c r="B3" s="110" t="s">
        <v>2</v>
      </c>
      <c r="C3" s="111"/>
      <c r="D3" s="112" t="s">
        <v>3</v>
      </c>
      <c r="E3" s="113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24">
      <c r="A4" s="96">
        <v>1</v>
      </c>
      <c r="B4" s="93" t="s">
        <v>450</v>
      </c>
      <c r="C4" s="97" t="s">
        <v>15</v>
      </c>
      <c r="D4" s="98" t="s">
        <v>216</v>
      </c>
      <c r="E4" s="99" t="s">
        <v>217</v>
      </c>
      <c r="F4" s="100" t="s">
        <v>434</v>
      </c>
      <c r="G4" s="150"/>
      <c r="H4" s="80"/>
      <c r="J4" s="82"/>
      <c r="K4" s="7">
        <f>A4</f>
        <v>1</v>
      </c>
      <c r="L4" s="5" t="str">
        <f>B4</f>
        <v>3489</v>
      </c>
      <c r="M4" s="6" t="str">
        <f>C4&amp;D4&amp;"  "&amp;E4</f>
        <v>เด็กชายกิตติเดช  อุปะนันท์</v>
      </c>
      <c r="N4" s="105" t="s">
        <v>218</v>
      </c>
      <c r="O4" s="105" t="s">
        <v>45</v>
      </c>
      <c r="P4" s="106" t="s">
        <v>26</v>
      </c>
      <c r="Q4" s="107" t="s">
        <v>27</v>
      </c>
      <c r="R4" s="153">
        <v>42049</v>
      </c>
      <c r="S4" s="104" t="s">
        <v>219</v>
      </c>
      <c r="T4" s="1" t="str">
        <f>O4&amp;P4</f>
        <v>4บ้านเหล่า</v>
      </c>
      <c r="V4" s="6" t="str">
        <f t="shared" ref="V4:V17" si="0">C4&amp;D4</f>
        <v>เด็กชายกิตติเดช</v>
      </c>
      <c r="W4" s="1" t="str">
        <f t="shared" ref="W4:W17" si="1">E4</f>
        <v>อุปะนันท์</v>
      </c>
    </row>
    <row r="5" spans="1:24">
      <c r="A5" s="96">
        <v>2</v>
      </c>
      <c r="B5" s="93" t="s">
        <v>451</v>
      </c>
      <c r="C5" s="97" t="s">
        <v>15</v>
      </c>
      <c r="D5" s="98" t="s">
        <v>220</v>
      </c>
      <c r="E5" s="99" t="s">
        <v>153</v>
      </c>
      <c r="F5" s="100" t="s">
        <v>435</v>
      </c>
      <c r="G5" s="150"/>
      <c r="H5" s="80"/>
      <c r="J5" s="82"/>
      <c r="K5" s="7">
        <f t="shared" ref="K5:K19" si="2">A5</f>
        <v>2</v>
      </c>
      <c r="L5" s="5" t="str">
        <f t="shared" ref="L5:L18" si="3">B5</f>
        <v>3519</v>
      </c>
      <c r="M5" s="6" t="str">
        <f t="shared" ref="M5:M18" si="4">C5&amp;D5&amp;"  "&amp;E5</f>
        <v>เด็กชายฐานิฏฐ์  สินเปียง</v>
      </c>
      <c r="N5" s="105" t="s">
        <v>154</v>
      </c>
      <c r="O5" s="105" t="s">
        <v>94</v>
      </c>
      <c r="P5" s="106" t="s">
        <v>26</v>
      </c>
      <c r="Q5" s="107" t="s">
        <v>27</v>
      </c>
      <c r="R5" s="153">
        <v>42116</v>
      </c>
      <c r="S5" s="104" t="s">
        <v>155</v>
      </c>
      <c r="T5" s="1" t="str">
        <f>O5&amp;P5</f>
        <v>14บ้านเหล่า</v>
      </c>
      <c r="V5" s="6" t="str">
        <f t="shared" si="0"/>
        <v>เด็กชายฐานิฏฐ์</v>
      </c>
      <c r="W5" s="1" t="str">
        <f t="shared" si="1"/>
        <v>สินเปียง</v>
      </c>
    </row>
    <row r="6" spans="1:24">
      <c r="A6" s="96">
        <v>3</v>
      </c>
      <c r="B6" s="104" t="s">
        <v>452</v>
      </c>
      <c r="C6" s="97" t="s">
        <v>15</v>
      </c>
      <c r="D6" s="98" t="s">
        <v>221</v>
      </c>
      <c r="E6" s="99" t="s">
        <v>222</v>
      </c>
      <c r="F6" s="104" t="s">
        <v>436</v>
      </c>
      <c r="G6" s="150"/>
      <c r="H6" s="80"/>
      <c r="J6" s="82"/>
      <c r="K6" s="7">
        <f t="shared" si="2"/>
        <v>3</v>
      </c>
      <c r="L6" s="5" t="str">
        <f t="shared" si="3"/>
        <v>3503</v>
      </c>
      <c r="M6" s="6" t="str">
        <f t="shared" si="4"/>
        <v>เด็กชายณัฐฤทธิ์  ตุ้ยเต็มวงค์</v>
      </c>
      <c r="N6" s="104" t="s">
        <v>223</v>
      </c>
      <c r="O6" s="104" t="s">
        <v>41</v>
      </c>
      <c r="P6" s="108" t="s">
        <v>26</v>
      </c>
      <c r="Q6" s="107" t="s">
        <v>27</v>
      </c>
      <c r="R6" s="153">
        <v>41931</v>
      </c>
      <c r="S6" s="104" t="s">
        <v>224</v>
      </c>
      <c r="T6" s="1" t="str">
        <f t="shared" ref="T6:T19" si="5">O6&amp;P6</f>
        <v>2บ้านเหล่า</v>
      </c>
      <c r="V6" s="6" t="str">
        <f t="shared" si="0"/>
        <v>เด็กชายณัฐฤทธิ์</v>
      </c>
      <c r="W6" s="1" t="str">
        <f t="shared" si="1"/>
        <v>ตุ้ยเต็มวงค์</v>
      </c>
    </row>
    <row r="7" spans="1:24">
      <c r="A7" s="96">
        <v>4</v>
      </c>
      <c r="B7" s="93" t="s">
        <v>453</v>
      </c>
      <c r="C7" s="97" t="s">
        <v>15</v>
      </c>
      <c r="D7" s="98" t="s">
        <v>225</v>
      </c>
      <c r="E7" s="99" t="s">
        <v>226</v>
      </c>
      <c r="F7" s="100" t="s">
        <v>437</v>
      </c>
      <c r="G7" s="150"/>
      <c r="H7" s="80"/>
      <c r="J7" s="82"/>
      <c r="K7" s="7">
        <f t="shared" si="2"/>
        <v>4</v>
      </c>
      <c r="L7" s="5" t="str">
        <f t="shared" si="3"/>
        <v>3492</v>
      </c>
      <c r="M7" s="6" t="str">
        <f t="shared" si="4"/>
        <v>เด็กชายณัฐวัฒน์  ปวนเต็ม</v>
      </c>
      <c r="N7" s="105" t="s">
        <v>227</v>
      </c>
      <c r="O7" s="105" t="s">
        <v>45</v>
      </c>
      <c r="P7" s="106" t="s">
        <v>26</v>
      </c>
      <c r="Q7" s="107" t="s">
        <v>27</v>
      </c>
      <c r="R7" s="153">
        <v>42052</v>
      </c>
      <c r="S7" s="104" t="s">
        <v>228</v>
      </c>
      <c r="T7" s="95" t="str">
        <f t="shared" si="5"/>
        <v>4บ้านเหล่า</v>
      </c>
      <c r="U7" s="95"/>
      <c r="V7" s="94" t="str">
        <f t="shared" si="0"/>
        <v>เด็กชายณัฐวัฒน์</v>
      </c>
      <c r="W7" s="95" t="str">
        <f t="shared" si="1"/>
        <v>ปวนเต็ม</v>
      </c>
    </row>
    <row r="8" spans="1:24" s="95" customFormat="1">
      <c r="A8" s="96">
        <v>5</v>
      </c>
      <c r="B8" s="93" t="s">
        <v>454</v>
      </c>
      <c r="C8" s="97" t="s">
        <v>15</v>
      </c>
      <c r="D8" s="98" t="s">
        <v>192</v>
      </c>
      <c r="E8" s="99" t="s">
        <v>229</v>
      </c>
      <c r="F8" s="100" t="s">
        <v>438</v>
      </c>
      <c r="G8" s="150"/>
      <c r="H8" s="101"/>
      <c r="I8" s="102"/>
      <c r="J8" s="103"/>
      <c r="K8" s="7">
        <f t="shared" si="2"/>
        <v>5</v>
      </c>
      <c r="L8" s="93" t="str">
        <f t="shared" si="3"/>
        <v>3493</v>
      </c>
      <c r="M8" s="94" t="str">
        <f t="shared" si="4"/>
        <v>เด็กชายธนภัทร  ปิกจุมปู</v>
      </c>
      <c r="N8" s="105" t="s">
        <v>116</v>
      </c>
      <c r="O8" s="105" t="s">
        <v>25</v>
      </c>
      <c r="P8" s="106" t="s">
        <v>26</v>
      </c>
      <c r="Q8" s="107" t="s">
        <v>27</v>
      </c>
      <c r="R8" s="153">
        <v>42037</v>
      </c>
      <c r="S8" s="104" t="s">
        <v>230</v>
      </c>
      <c r="T8" s="95" t="str">
        <f t="shared" si="5"/>
        <v>3บ้านเหล่า</v>
      </c>
      <c r="V8" s="94" t="str">
        <f t="shared" si="0"/>
        <v>เด็กชายธนภัทร</v>
      </c>
      <c r="W8" s="95" t="str">
        <f t="shared" si="1"/>
        <v>ปิกจุมปู</v>
      </c>
    </row>
    <row r="9" spans="1:24" s="95" customFormat="1">
      <c r="A9" s="96">
        <v>6</v>
      </c>
      <c r="B9" s="93" t="s">
        <v>455</v>
      </c>
      <c r="C9" s="97" t="s">
        <v>15</v>
      </c>
      <c r="D9" s="98" t="s">
        <v>231</v>
      </c>
      <c r="E9" s="99" t="s">
        <v>232</v>
      </c>
      <c r="F9" s="100" t="s">
        <v>439</v>
      </c>
      <c r="G9" s="150"/>
      <c r="H9" s="101"/>
      <c r="I9" s="102"/>
      <c r="J9" s="103"/>
      <c r="K9" s="7">
        <f t="shared" si="2"/>
        <v>6</v>
      </c>
      <c r="L9" s="93" t="str">
        <f t="shared" si="3"/>
        <v>3504</v>
      </c>
      <c r="M9" s="94" t="str">
        <f t="shared" si="4"/>
        <v>เด็กชายธีรภัทร  ทองคำ</v>
      </c>
      <c r="N9" s="105" t="s">
        <v>233</v>
      </c>
      <c r="O9" s="105" t="s">
        <v>41</v>
      </c>
      <c r="P9" s="106" t="s">
        <v>26</v>
      </c>
      <c r="Q9" s="107" t="s">
        <v>27</v>
      </c>
      <c r="R9" s="153">
        <v>42035</v>
      </c>
      <c r="S9" s="104"/>
      <c r="T9" s="95" t="str">
        <f t="shared" si="5"/>
        <v>2บ้านเหล่า</v>
      </c>
      <c r="V9" s="94" t="str">
        <f t="shared" si="0"/>
        <v>เด็กชายธีรภัทร</v>
      </c>
      <c r="W9" s="95" t="str">
        <f t="shared" si="1"/>
        <v>ทองคำ</v>
      </c>
    </row>
    <row r="10" spans="1:24" s="95" customFormat="1">
      <c r="A10" s="96">
        <v>7</v>
      </c>
      <c r="B10" s="93" t="s">
        <v>456</v>
      </c>
      <c r="C10" s="97" t="s">
        <v>15</v>
      </c>
      <c r="D10" s="98" t="s">
        <v>234</v>
      </c>
      <c r="E10" s="99" t="s">
        <v>153</v>
      </c>
      <c r="F10" s="100" t="s">
        <v>440</v>
      </c>
      <c r="G10" s="150"/>
      <c r="H10" s="101"/>
      <c r="I10" s="102"/>
      <c r="J10" s="103"/>
      <c r="K10" s="7">
        <f t="shared" si="2"/>
        <v>7</v>
      </c>
      <c r="L10" s="93" t="str">
        <f t="shared" si="3"/>
        <v>3538</v>
      </c>
      <c r="M10" s="94" t="str">
        <f t="shared" si="4"/>
        <v>เด็กชายปฏิภาณ  สินเปียง</v>
      </c>
      <c r="N10" s="105" t="s">
        <v>52</v>
      </c>
      <c r="O10" s="105" t="s">
        <v>94</v>
      </c>
      <c r="P10" s="106" t="s">
        <v>26</v>
      </c>
      <c r="Q10" s="107" t="s">
        <v>27</v>
      </c>
      <c r="R10" s="153">
        <v>41927</v>
      </c>
      <c r="S10" s="104" t="s">
        <v>235</v>
      </c>
      <c r="T10" s="95" t="str">
        <f t="shared" si="5"/>
        <v>14บ้านเหล่า</v>
      </c>
      <c r="V10" s="94" t="str">
        <f t="shared" si="0"/>
        <v>เด็กชายปฏิภาณ</v>
      </c>
      <c r="W10" s="95" t="str">
        <f t="shared" si="1"/>
        <v>สินเปียง</v>
      </c>
    </row>
    <row r="11" spans="1:24" s="95" customFormat="1">
      <c r="A11" s="96">
        <v>8</v>
      </c>
      <c r="B11" s="93" t="s">
        <v>457</v>
      </c>
      <c r="C11" s="97" t="s">
        <v>15</v>
      </c>
      <c r="D11" s="98" t="s">
        <v>236</v>
      </c>
      <c r="E11" s="99" t="s">
        <v>237</v>
      </c>
      <c r="F11" s="100" t="s">
        <v>441</v>
      </c>
      <c r="G11" s="150"/>
      <c r="H11" s="101"/>
      <c r="I11" s="102"/>
      <c r="J11" s="103"/>
      <c r="K11" s="7">
        <f t="shared" si="2"/>
        <v>8</v>
      </c>
      <c r="L11" s="93" t="str">
        <f t="shared" si="3"/>
        <v>3539</v>
      </c>
      <c r="M11" s="94" t="str">
        <f t="shared" si="4"/>
        <v>เด็กชายปริญญา  วงศ์ใหญ่</v>
      </c>
      <c r="N11" s="105" t="s">
        <v>238</v>
      </c>
      <c r="O11" s="105" t="s">
        <v>31</v>
      </c>
      <c r="P11" s="106" t="s">
        <v>26</v>
      </c>
      <c r="Q11" s="107" t="s">
        <v>27</v>
      </c>
      <c r="R11" s="153">
        <v>42052</v>
      </c>
      <c r="S11" s="104" t="s">
        <v>239</v>
      </c>
      <c r="T11" s="95" t="str">
        <f t="shared" si="5"/>
        <v>12บ้านเหล่า</v>
      </c>
      <c r="V11" s="94" t="str">
        <f t="shared" si="0"/>
        <v>เด็กชายปริญญา</v>
      </c>
      <c r="W11" s="95" t="str">
        <f t="shared" si="1"/>
        <v>วงศ์ใหญ่</v>
      </c>
    </row>
    <row r="12" spans="1:24" s="95" customFormat="1">
      <c r="A12" s="96">
        <v>9</v>
      </c>
      <c r="B12" s="93" t="s">
        <v>458</v>
      </c>
      <c r="C12" s="97" t="s">
        <v>15</v>
      </c>
      <c r="D12" s="98" t="s">
        <v>240</v>
      </c>
      <c r="E12" s="99" t="s">
        <v>241</v>
      </c>
      <c r="F12" s="100" t="s">
        <v>442</v>
      </c>
      <c r="G12" s="150"/>
      <c r="H12" s="101"/>
      <c r="I12" s="102"/>
      <c r="J12" s="103"/>
      <c r="K12" s="7">
        <f t="shared" si="2"/>
        <v>9</v>
      </c>
      <c r="L12" s="93" t="str">
        <f t="shared" si="3"/>
        <v>3494</v>
      </c>
      <c r="M12" s="94" t="str">
        <f t="shared" si="4"/>
        <v>เด็กชายศุภวิชญ์  ธิลาใจ</v>
      </c>
      <c r="N12" s="105" t="s">
        <v>242</v>
      </c>
      <c r="O12" s="105" t="s">
        <v>25</v>
      </c>
      <c r="P12" s="106" t="s">
        <v>26</v>
      </c>
      <c r="Q12" s="107" t="s">
        <v>27</v>
      </c>
      <c r="R12" s="153">
        <v>41928</v>
      </c>
      <c r="S12" s="104"/>
      <c r="T12" s="95" t="str">
        <f t="shared" si="5"/>
        <v>3บ้านเหล่า</v>
      </c>
      <c r="V12" s="94" t="str">
        <f t="shared" si="0"/>
        <v>เด็กชายศุภวิชญ์</v>
      </c>
      <c r="W12" s="95" t="str">
        <f t="shared" si="1"/>
        <v>ธิลาใจ</v>
      </c>
    </row>
    <row r="13" spans="1:24" s="95" customFormat="1" ht="21" customHeight="1">
      <c r="A13" s="96">
        <v>10</v>
      </c>
      <c r="B13" s="93" t="s">
        <v>243</v>
      </c>
      <c r="C13" s="97" t="s">
        <v>37</v>
      </c>
      <c r="D13" s="98" t="s">
        <v>244</v>
      </c>
      <c r="E13" s="99" t="s">
        <v>88</v>
      </c>
      <c r="F13" s="100" t="s">
        <v>443</v>
      </c>
      <c r="G13" s="150"/>
      <c r="H13" s="101"/>
      <c r="I13" s="102"/>
      <c r="J13" s="103"/>
      <c r="K13" s="7">
        <f t="shared" si="2"/>
        <v>10</v>
      </c>
      <c r="L13" s="93" t="str">
        <f t="shared" si="3"/>
        <v>3505</v>
      </c>
      <c r="M13" s="94" t="str">
        <f t="shared" si="4"/>
        <v>เด็กหญิงกัญญาวีร์  วิลัยบุญ</v>
      </c>
      <c r="N13" s="105" t="s">
        <v>89</v>
      </c>
      <c r="O13" s="105" t="s">
        <v>90</v>
      </c>
      <c r="P13" s="106" t="s">
        <v>26</v>
      </c>
      <c r="Q13" s="107" t="s">
        <v>27</v>
      </c>
      <c r="R13" s="153">
        <v>42047</v>
      </c>
      <c r="S13" s="104" t="s">
        <v>245</v>
      </c>
      <c r="T13" s="95" t="str">
        <f t="shared" si="5"/>
        <v>1บ้านเหล่า</v>
      </c>
      <c r="V13" s="94" t="str">
        <f t="shared" si="0"/>
        <v>เด็กหญิงกัญญาวีร์</v>
      </c>
      <c r="W13" s="95" t="str">
        <f t="shared" si="1"/>
        <v>วิลัยบุญ</v>
      </c>
    </row>
    <row r="14" spans="1:24" s="95" customFormat="1" ht="21" customHeight="1">
      <c r="A14" s="96">
        <v>11</v>
      </c>
      <c r="B14" s="100" t="s">
        <v>246</v>
      </c>
      <c r="C14" s="97" t="s">
        <v>37</v>
      </c>
      <c r="D14" s="98" t="s">
        <v>247</v>
      </c>
      <c r="E14" s="99" t="s">
        <v>248</v>
      </c>
      <c r="F14" s="100" t="s">
        <v>444</v>
      </c>
      <c r="G14" s="150"/>
      <c r="H14" s="101"/>
      <c r="I14" s="102"/>
      <c r="J14" s="103"/>
      <c r="K14" s="7">
        <f t="shared" si="2"/>
        <v>11</v>
      </c>
      <c r="L14" s="93" t="str">
        <f t="shared" si="3"/>
        <v>3508</v>
      </c>
      <c r="M14" s="94" t="str">
        <f t="shared" si="4"/>
        <v>เด็กหญิงธัญพร  เรืองกิจ</v>
      </c>
      <c r="N14" s="105" t="s">
        <v>249</v>
      </c>
      <c r="O14" s="105" t="s">
        <v>41</v>
      </c>
      <c r="P14" s="106" t="s">
        <v>27</v>
      </c>
      <c r="Q14" s="107" t="s">
        <v>27</v>
      </c>
      <c r="R14" s="153">
        <v>41876</v>
      </c>
      <c r="S14" s="104"/>
      <c r="T14" s="95" t="str">
        <f t="shared" si="5"/>
        <v>2แม่ใจ</v>
      </c>
      <c r="V14" s="94" t="str">
        <f t="shared" si="0"/>
        <v>เด็กหญิงธัญพร</v>
      </c>
      <c r="W14" s="95" t="str">
        <f t="shared" si="1"/>
        <v>เรืองกิจ</v>
      </c>
    </row>
    <row r="15" spans="1:24" s="95" customFormat="1" ht="21" customHeight="1">
      <c r="A15" s="96">
        <v>12</v>
      </c>
      <c r="B15" s="100" t="s">
        <v>250</v>
      </c>
      <c r="C15" s="97" t="s">
        <v>37</v>
      </c>
      <c r="D15" s="98" t="s">
        <v>251</v>
      </c>
      <c r="E15" s="99" t="s">
        <v>252</v>
      </c>
      <c r="F15" s="100" t="s">
        <v>445</v>
      </c>
      <c r="G15" s="150"/>
      <c r="H15" s="101"/>
      <c r="I15" s="102"/>
      <c r="J15" s="103"/>
      <c r="K15" s="7">
        <f t="shared" si="2"/>
        <v>12</v>
      </c>
      <c r="L15" s="93" t="str">
        <f t="shared" si="3"/>
        <v>3509</v>
      </c>
      <c r="M15" s="94" t="str">
        <f t="shared" si="4"/>
        <v>เด็กหญิงนลัทพร  จิโนสา</v>
      </c>
      <c r="N15" s="105" t="s">
        <v>253</v>
      </c>
      <c r="O15" s="105" t="s">
        <v>41</v>
      </c>
      <c r="P15" s="106" t="s">
        <v>27</v>
      </c>
      <c r="Q15" s="107" t="s">
        <v>27</v>
      </c>
      <c r="R15" s="153">
        <v>41924</v>
      </c>
      <c r="S15" s="104" t="s">
        <v>254</v>
      </c>
      <c r="T15" s="95" t="str">
        <f t="shared" si="5"/>
        <v>2แม่ใจ</v>
      </c>
      <c r="V15" s="94" t="str">
        <f t="shared" si="0"/>
        <v>เด็กหญิงนลัทพร</v>
      </c>
      <c r="W15" s="95" t="str">
        <f t="shared" si="1"/>
        <v>จิโนสา</v>
      </c>
    </row>
    <row r="16" spans="1:24" s="95" customFormat="1" ht="21" customHeight="1">
      <c r="A16" s="96">
        <v>13</v>
      </c>
      <c r="B16" s="100" t="s">
        <v>459</v>
      </c>
      <c r="C16" s="97" t="s">
        <v>37</v>
      </c>
      <c r="D16" s="98" t="s">
        <v>255</v>
      </c>
      <c r="E16" s="99" t="s">
        <v>256</v>
      </c>
      <c r="F16" s="100" t="s">
        <v>446</v>
      </c>
      <c r="G16" s="150"/>
      <c r="H16" s="101"/>
      <c r="I16" s="102"/>
      <c r="J16" s="103"/>
      <c r="K16" s="7">
        <f t="shared" si="2"/>
        <v>13</v>
      </c>
      <c r="L16" s="93" t="str">
        <f t="shared" si="3"/>
        <v>3498</v>
      </c>
      <c r="M16" s="94" t="str">
        <f t="shared" si="4"/>
        <v>เด็กหญิงปภากานต์  เก็ดเรียน</v>
      </c>
      <c r="N16" s="105" t="s">
        <v>257</v>
      </c>
      <c r="O16" s="105" t="s">
        <v>45</v>
      </c>
      <c r="P16" s="106" t="s">
        <v>26</v>
      </c>
      <c r="Q16" s="107" t="s">
        <v>27</v>
      </c>
      <c r="R16" s="153">
        <v>42098</v>
      </c>
      <c r="S16" s="104" t="s">
        <v>258</v>
      </c>
      <c r="T16" s="95" t="str">
        <f t="shared" si="5"/>
        <v>4บ้านเหล่า</v>
      </c>
      <c r="V16" s="94" t="str">
        <f t="shared" si="0"/>
        <v>เด็กหญิงปภากานต์</v>
      </c>
      <c r="W16" s="95" t="str">
        <f t="shared" si="1"/>
        <v>เก็ดเรียน</v>
      </c>
    </row>
    <row r="17" spans="1:30" s="95" customFormat="1" ht="21" customHeight="1">
      <c r="A17" s="96">
        <v>14</v>
      </c>
      <c r="B17" s="100" t="s">
        <v>460</v>
      </c>
      <c r="C17" s="97" t="s">
        <v>37</v>
      </c>
      <c r="D17" s="98" t="s">
        <v>259</v>
      </c>
      <c r="E17" s="99" t="s">
        <v>461</v>
      </c>
      <c r="F17" s="100" t="s">
        <v>447</v>
      </c>
      <c r="G17" s="150"/>
      <c r="H17" s="101"/>
      <c r="I17" s="102"/>
      <c r="J17" s="103"/>
      <c r="K17" s="7">
        <f t="shared" si="2"/>
        <v>14</v>
      </c>
      <c r="L17" s="93" t="str">
        <f t="shared" si="3"/>
        <v>3499</v>
      </c>
      <c r="M17" s="94" t="str">
        <f t="shared" si="4"/>
        <v>เด็กหญิงวนิดา  แซ่ฟ่าง</v>
      </c>
      <c r="N17" s="105" t="s">
        <v>260</v>
      </c>
      <c r="O17" s="105" t="s">
        <v>45</v>
      </c>
      <c r="P17" s="106" t="s">
        <v>26</v>
      </c>
      <c r="Q17" s="107" t="s">
        <v>27</v>
      </c>
      <c r="R17" s="153">
        <v>41835</v>
      </c>
      <c r="S17" s="104" t="s">
        <v>261</v>
      </c>
      <c r="T17" s="95" t="str">
        <f t="shared" si="5"/>
        <v>4บ้านเหล่า</v>
      </c>
      <c r="V17" s="94" t="str">
        <f t="shared" si="0"/>
        <v>เด็กหญิงวนิดา</v>
      </c>
      <c r="W17" s="95" t="str">
        <f t="shared" si="1"/>
        <v>แซ่ฟ่าง</v>
      </c>
    </row>
    <row r="18" spans="1:30" s="95" customFormat="1" ht="21" customHeight="1">
      <c r="A18" s="96">
        <v>15</v>
      </c>
      <c r="B18" s="93" t="s">
        <v>462</v>
      </c>
      <c r="C18" s="97" t="s">
        <v>37</v>
      </c>
      <c r="D18" s="98" t="s">
        <v>262</v>
      </c>
      <c r="E18" s="99" t="s">
        <v>263</v>
      </c>
      <c r="F18" s="100" t="s">
        <v>448</v>
      </c>
      <c r="G18" s="150"/>
      <c r="H18" s="101"/>
      <c r="I18" s="102"/>
      <c r="J18" s="103"/>
      <c r="K18" s="7">
        <f t="shared" si="2"/>
        <v>15</v>
      </c>
      <c r="L18" s="93" t="str">
        <f t="shared" si="3"/>
        <v>3500</v>
      </c>
      <c r="M18" s="94" t="str">
        <f t="shared" si="4"/>
        <v>เด็กหญิงศิริรัตน์  มูลสถาน</v>
      </c>
      <c r="N18" s="105" t="s">
        <v>264</v>
      </c>
      <c r="O18" s="105" t="s">
        <v>45</v>
      </c>
      <c r="P18" s="106" t="s">
        <v>26</v>
      </c>
      <c r="Q18" s="107" t="s">
        <v>27</v>
      </c>
      <c r="R18" s="153">
        <v>41909</v>
      </c>
      <c r="S18" s="104" t="s">
        <v>265</v>
      </c>
      <c r="T18" s="95" t="str">
        <f t="shared" si="5"/>
        <v>4บ้านเหล่า</v>
      </c>
      <c r="V18" s="94" t="str">
        <f>C18&amp;D18</f>
        <v>เด็กหญิงศิริรัตน์</v>
      </c>
      <c r="W18" s="95" t="str">
        <f>E18</f>
        <v>มูลสถาน</v>
      </c>
    </row>
    <row r="19" spans="1:30" s="95" customFormat="1" ht="21" customHeight="1">
      <c r="A19" s="96">
        <v>16</v>
      </c>
      <c r="B19" s="93" t="s">
        <v>266</v>
      </c>
      <c r="C19" s="97" t="s">
        <v>37</v>
      </c>
      <c r="D19" s="98" t="s">
        <v>267</v>
      </c>
      <c r="E19" s="99" t="s">
        <v>177</v>
      </c>
      <c r="F19" s="100" t="s">
        <v>449</v>
      </c>
      <c r="G19" s="150"/>
      <c r="H19" s="101"/>
      <c r="I19" s="102"/>
      <c r="J19" s="103"/>
      <c r="K19" s="7">
        <f t="shared" si="2"/>
        <v>16</v>
      </c>
      <c r="L19" s="93" t="str">
        <f t="shared" ref="L19" si="6">B19</f>
        <v>3510</v>
      </c>
      <c r="M19" s="94" t="str">
        <f t="shared" ref="M19" si="7">C19&amp;D19&amp;"  "&amp;E19</f>
        <v>เด็กหญิงสลิลรดา  หล้าเป็ง</v>
      </c>
      <c r="N19" s="105" t="s">
        <v>268</v>
      </c>
      <c r="O19" s="105" t="s">
        <v>41</v>
      </c>
      <c r="P19" s="106" t="s">
        <v>26</v>
      </c>
      <c r="Q19" s="107" t="s">
        <v>27</v>
      </c>
      <c r="R19" s="153">
        <v>41942</v>
      </c>
      <c r="S19" s="104" t="s">
        <v>147</v>
      </c>
      <c r="T19" s="95" t="str">
        <f t="shared" si="5"/>
        <v>2บ้านเหล่า</v>
      </c>
      <c r="V19" s="94" t="str">
        <f>C19&amp;D19</f>
        <v>เด็กหญิงสลิลรดา</v>
      </c>
      <c r="W19" s="95" t="str">
        <f>E19</f>
        <v>หล้าเป็ง</v>
      </c>
    </row>
    <row r="20" spans="1:30" ht="21" customHeight="1">
      <c r="B20" s="1"/>
      <c r="C20" s="1"/>
      <c r="D20" s="70"/>
      <c r="E20" s="70"/>
      <c r="F20" s="70"/>
    </row>
    <row r="21" spans="1:30" ht="21" customHeight="1">
      <c r="D21" s="75" t="s">
        <v>54</v>
      </c>
      <c r="E21" s="73"/>
      <c r="F21" s="73"/>
      <c r="S21" s="70"/>
      <c r="V21" s="215" t="s">
        <v>55</v>
      </c>
      <c r="W21" s="216" t="s">
        <v>56</v>
      </c>
      <c r="X21" s="216"/>
      <c r="Y21" s="216"/>
      <c r="Z21" s="216"/>
      <c r="AA21" s="216"/>
      <c r="AB21" s="216"/>
      <c r="AC21" s="217" t="s">
        <v>57</v>
      </c>
      <c r="AD21" s="211" t="s">
        <v>58</v>
      </c>
    </row>
    <row r="22" spans="1:30" ht="21" customHeight="1">
      <c r="D22" s="2" t="s">
        <v>59</v>
      </c>
      <c r="E22" s="2" t="s">
        <v>60</v>
      </c>
      <c r="F22" s="2" t="s">
        <v>58</v>
      </c>
      <c r="S22" s="70"/>
      <c r="V22" s="215"/>
      <c r="W22" s="60" t="s">
        <v>61</v>
      </c>
      <c r="X22" s="60" t="s">
        <v>62</v>
      </c>
      <c r="Y22" s="60" t="s">
        <v>63</v>
      </c>
      <c r="Z22" s="60" t="s">
        <v>64</v>
      </c>
      <c r="AA22" s="60" t="s">
        <v>65</v>
      </c>
      <c r="AB22" s="60" t="s">
        <v>66</v>
      </c>
      <c r="AC22" s="218"/>
      <c r="AD22" s="212"/>
    </row>
    <row r="23" spans="1:30" ht="21" customHeight="1">
      <c r="D23" s="2">
        <f>COUNTIF(C4:C23,"เด็กชาย")</f>
        <v>9</v>
      </c>
      <c r="E23" s="2">
        <f>COUNTIF(C4:C23,"เด็กหญิง")</f>
        <v>7</v>
      </c>
      <c r="F23" s="2">
        <f>SUBTOTAL(9,D23:E23)</f>
        <v>16</v>
      </c>
      <c r="S23" s="1"/>
      <c r="V23" s="76"/>
      <c r="W23" s="77">
        <f t="shared" ref="W23:AB23" si="8">COUNTIF($T4:$T23,W22)</f>
        <v>1</v>
      </c>
      <c r="X23" s="77">
        <f t="shared" si="8"/>
        <v>3</v>
      </c>
      <c r="Y23" s="77">
        <f t="shared" si="8"/>
        <v>2</v>
      </c>
      <c r="Z23" s="77">
        <f t="shared" si="8"/>
        <v>5</v>
      </c>
      <c r="AA23" s="77">
        <f t="shared" si="8"/>
        <v>1</v>
      </c>
      <c r="AB23" s="77">
        <f t="shared" si="8"/>
        <v>2</v>
      </c>
      <c r="AC23" s="77">
        <f>COUNTA($T4:$T23)-SUM(W23:AB23)</f>
        <v>2</v>
      </c>
      <c r="AD23" s="77">
        <f>SUBTOTAL(9,W23:AC23)</f>
        <v>16</v>
      </c>
    </row>
    <row r="24" spans="1:30" ht="21" customHeight="1">
      <c r="S24" s="70"/>
    </row>
    <row r="37" spans="19:19" ht="21" customHeight="1">
      <c r="S37" s="70"/>
    </row>
    <row r="38" spans="19:19" ht="21" customHeight="1">
      <c r="S38" s="70"/>
    </row>
    <row r="39" spans="19:19" ht="21" customHeight="1">
      <c r="S39" s="70"/>
    </row>
    <row r="40" spans="19:19" ht="21" customHeight="1">
      <c r="S40" s="70"/>
    </row>
    <row r="41" spans="19:19" ht="21" customHeight="1"/>
  </sheetData>
  <sheetProtection formatCells="0" insertRows="0" sort="0" autoFilter="0"/>
  <sortState xmlns:xlrd2="http://schemas.microsoft.com/office/spreadsheetml/2017/richdata2" ref="A4:G19">
    <sortCondition ref="C4:C19"/>
    <sortCondition ref="D4:D19"/>
  </sortState>
  <mergeCells count="7">
    <mergeCell ref="AD21:AD22"/>
    <mergeCell ref="A1:G1"/>
    <mergeCell ref="K1:S1"/>
    <mergeCell ref="A2:G2"/>
    <mergeCell ref="V21:V22"/>
    <mergeCell ref="W21:AB21"/>
    <mergeCell ref="AC21:AC22"/>
  </mergeCells>
  <pageMargins left="1.3779527559055118" right="0.43307086614173229" top="0.19685039370078741" bottom="0.35433070866141736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45"/>
  <sheetViews>
    <sheetView zoomScale="80" zoomScaleNormal="80" zoomScalePageLayoutView="86" workbookViewId="0">
      <selection activeCell="M4" sqref="M4:M20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3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24" s="67" customFormat="1" ht="22.5" customHeight="1">
      <c r="A2" s="213" t="s">
        <v>375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ชั้นประถมศึกษาปีที่ 5</v>
      </c>
      <c r="N2" s="78"/>
      <c r="O2" s="78"/>
      <c r="P2" s="78"/>
      <c r="Q2" s="83"/>
      <c r="R2" s="162"/>
      <c r="S2" s="66"/>
      <c r="V2" s="68"/>
      <c r="W2" s="68"/>
      <c r="X2" s="68"/>
    </row>
    <row r="3" spans="1:24" s="71" customFormat="1" ht="42">
      <c r="A3" s="109" t="s">
        <v>1</v>
      </c>
      <c r="B3" s="110" t="s">
        <v>2</v>
      </c>
      <c r="C3" s="111"/>
      <c r="D3" s="112" t="s">
        <v>3</v>
      </c>
      <c r="E3" s="113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24">
      <c r="A4" s="96">
        <v>1</v>
      </c>
      <c r="B4" s="121" t="s">
        <v>463</v>
      </c>
      <c r="C4" s="115" t="s">
        <v>15</v>
      </c>
      <c r="D4" s="116" t="s">
        <v>143</v>
      </c>
      <c r="E4" s="99" t="s">
        <v>270</v>
      </c>
      <c r="F4" s="122" t="s">
        <v>482</v>
      </c>
      <c r="G4" s="150"/>
      <c r="H4" s="80"/>
      <c r="J4" s="82"/>
      <c r="K4" s="7">
        <f>A4</f>
        <v>1</v>
      </c>
      <c r="L4" s="5" t="str">
        <f>B4</f>
        <v>3483</v>
      </c>
      <c r="M4" s="6" t="str">
        <f>C4&amp;D4&amp;"  "&amp;E4</f>
        <v>เด็กชายกรวิชญ์  ปัญญา</v>
      </c>
      <c r="N4" s="104" t="s">
        <v>271</v>
      </c>
      <c r="O4" s="104" t="s">
        <v>25</v>
      </c>
      <c r="P4" s="94" t="s">
        <v>26</v>
      </c>
      <c r="Q4" s="164" t="s">
        <v>27</v>
      </c>
      <c r="R4" s="153">
        <v>41582</v>
      </c>
      <c r="S4" s="104" t="s">
        <v>272</v>
      </c>
      <c r="T4" s="1" t="str">
        <f>O4&amp;P4</f>
        <v>3บ้านเหล่า</v>
      </c>
      <c r="V4" s="6" t="str">
        <f t="shared" ref="V4:V20" si="0">C4&amp;D4</f>
        <v>เด็กชายกรวิชญ์</v>
      </c>
      <c r="W4" s="1" t="str">
        <f t="shared" ref="W4:W20" si="1">E4</f>
        <v>ปัญญา</v>
      </c>
    </row>
    <row r="5" spans="1:24">
      <c r="A5" s="96">
        <v>2</v>
      </c>
      <c r="B5" s="121" t="s">
        <v>464</v>
      </c>
      <c r="C5" s="115" t="s">
        <v>15</v>
      </c>
      <c r="D5" s="116" t="s">
        <v>273</v>
      </c>
      <c r="E5" s="99" t="s">
        <v>274</v>
      </c>
      <c r="F5" s="122" t="s">
        <v>483</v>
      </c>
      <c r="G5" s="150"/>
      <c r="H5" s="80"/>
      <c r="J5" s="82"/>
      <c r="K5" s="7">
        <f t="shared" ref="K5:K20" si="2">A5</f>
        <v>2</v>
      </c>
      <c r="L5" s="5" t="str">
        <f t="shared" ref="L5:L20" si="3">B5</f>
        <v>3484</v>
      </c>
      <c r="M5" s="6" t="str">
        <f t="shared" ref="M5:M20" si="4">C5&amp;D5&amp;"  "&amp;E5</f>
        <v>เด็กชายกันตพงศ์  สวยสม</v>
      </c>
      <c r="N5" s="104" t="s">
        <v>238</v>
      </c>
      <c r="O5" s="104" t="s">
        <v>41</v>
      </c>
      <c r="P5" s="94" t="s">
        <v>26</v>
      </c>
      <c r="Q5" s="164" t="s">
        <v>27</v>
      </c>
      <c r="R5" s="153">
        <v>41446</v>
      </c>
      <c r="S5" s="104" t="s">
        <v>275</v>
      </c>
      <c r="T5" s="1" t="str">
        <f t="shared" ref="T5:T20" si="5">O5&amp;P5</f>
        <v>2บ้านเหล่า</v>
      </c>
      <c r="V5" s="6" t="str">
        <f t="shared" si="0"/>
        <v>เด็กชายกันตพงศ์</v>
      </c>
      <c r="W5" s="1" t="str">
        <f t="shared" si="1"/>
        <v>สวยสม</v>
      </c>
    </row>
    <row r="6" spans="1:24">
      <c r="A6" s="96">
        <v>3</v>
      </c>
      <c r="B6" s="121" t="s">
        <v>465</v>
      </c>
      <c r="C6" s="115" t="s">
        <v>15</v>
      </c>
      <c r="D6" s="116" t="s">
        <v>276</v>
      </c>
      <c r="E6" s="99" t="s">
        <v>23</v>
      </c>
      <c r="F6" s="122" t="s">
        <v>484</v>
      </c>
      <c r="G6" s="150"/>
      <c r="H6" s="80"/>
      <c r="J6" s="82"/>
      <c r="K6" s="7">
        <f t="shared" si="2"/>
        <v>3</v>
      </c>
      <c r="L6" s="5" t="str">
        <f t="shared" si="3"/>
        <v>3471</v>
      </c>
      <c r="M6" s="6" t="str">
        <f t="shared" si="4"/>
        <v>เด็กชายจิรวัฒน์  เล่ห์รักษ์</v>
      </c>
      <c r="N6" s="104" t="s">
        <v>24</v>
      </c>
      <c r="O6" s="104" t="s">
        <v>25</v>
      </c>
      <c r="P6" s="94" t="s">
        <v>26</v>
      </c>
      <c r="Q6" s="164" t="s">
        <v>27</v>
      </c>
      <c r="R6" s="153">
        <v>41532</v>
      </c>
      <c r="S6" s="104" t="s">
        <v>277</v>
      </c>
      <c r="T6" s="1" t="str">
        <f t="shared" si="5"/>
        <v>3บ้านเหล่า</v>
      </c>
      <c r="V6" s="6" t="str">
        <f t="shared" si="0"/>
        <v>เด็กชายจิรวัฒน์</v>
      </c>
      <c r="W6" s="1" t="str">
        <f t="shared" si="1"/>
        <v>เล่ห์รักษ์</v>
      </c>
    </row>
    <row r="7" spans="1:24">
      <c r="A7" s="96">
        <v>4</v>
      </c>
      <c r="B7" s="121" t="s">
        <v>466</v>
      </c>
      <c r="C7" s="115" t="s">
        <v>15</v>
      </c>
      <c r="D7" s="116" t="s">
        <v>278</v>
      </c>
      <c r="E7" s="117" t="s">
        <v>279</v>
      </c>
      <c r="F7" s="122" t="s">
        <v>485</v>
      </c>
      <c r="G7" s="150"/>
      <c r="H7" s="80"/>
      <c r="J7" s="82"/>
      <c r="K7" s="7">
        <f t="shared" si="2"/>
        <v>4</v>
      </c>
      <c r="L7" s="5" t="str">
        <f t="shared" si="3"/>
        <v>3565</v>
      </c>
      <c r="M7" s="6" t="str">
        <f t="shared" si="4"/>
        <v>เด็กชายจิราวัฒน์  ไชยบาล</v>
      </c>
      <c r="N7" s="104" t="s">
        <v>280</v>
      </c>
      <c r="O7" s="104" t="s">
        <v>41</v>
      </c>
      <c r="P7" s="94" t="s">
        <v>27</v>
      </c>
      <c r="Q7" s="164" t="s">
        <v>27</v>
      </c>
      <c r="R7" s="153">
        <v>41682</v>
      </c>
      <c r="S7" s="104" t="s">
        <v>281</v>
      </c>
      <c r="T7" s="1" t="str">
        <f t="shared" si="5"/>
        <v>2แม่ใจ</v>
      </c>
      <c r="V7" s="6" t="str">
        <f t="shared" si="0"/>
        <v>เด็กชายจิราวัฒน์</v>
      </c>
      <c r="W7" s="1" t="str">
        <f t="shared" si="1"/>
        <v>ไชยบาล</v>
      </c>
    </row>
    <row r="8" spans="1:24">
      <c r="A8" s="96">
        <v>5</v>
      </c>
      <c r="B8" s="121" t="s">
        <v>467</v>
      </c>
      <c r="C8" s="115" t="s">
        <v>15</v>
      </c>
      <c r="D8" s="116" t="s">
        <v>282</v>
      </c>
      <c r="E8" s="99" t="s">
        <v>283</v>
      </c>
      <c r="F8" s="122" t="s">
        <v>486</v>
      </c>
      <c r="G8" s="150"/>
      <c r="H8" s="80"/>
      <c r="J8" s="82"/>
      <c r="K8" s="7">
        <f t="shared" si="2"/>
        <v>5</v>
      </c>
      <c r="L8" s="5" t="str">
        <f t="shared" si="3"/>
        <v>3472</v>
      </c>
      <c r="M8" s="6" t="str">
        <f t="shared" si="4"/>
        <v>เด็กชายฐาปกรณ์  เหล่าราชสวน</v>
      </c>
      <c r="N8" s="104" t="s">
        <v>284</v>
      </c>
      <c r="O8" s="104" t="s">
        <v>25</v>
      </c>
      <c r="P8" s="94" t="s">
        <v>26</v>
      </c>
      <c r="Q8" s="164" t="s">
        <v>27</v>
      </c>
      <c r="R8" s="153">
        <v>41529</v>
      </c>
      <c r="S8" s="105" t="s">
        <v>285</v>
      </c>
      <c r="T8" s="1" t="str">
        <f t="shared" si="5"/>
        <v>3บ้านเหล่า</v>
      </c>
      <c r="V8" s="6" t="str">
        <f t="shared" si="0"/>
        <v>เด็กชายฐาปกรณ์</v>
      </c>
      <c r="W8" s="1" t="str">
        <f t="shared" si="1"/>
        <v>เหล่าราชสวน</v>
      </c>
    </row>
    <row r="9" spans="1:24" s="95" customFormat="1">
      <c r="A9" s="96">
        <v>6</v>
      </c>
      <c r="B9" s="126" t="s">
        <v>468</v>
      </c>
      <c r="C9" s="115" t="s">
        <v>15</v>
      </c>
      <c r="D9" s="116" t="s">
        <v>286</v>
      </c>
      <c r="E9" s="117" t="s">
        <v>287</v>
      </c>
      <c r="F9" s="127" t="s">
        <v>487</v>
      </c>
      <c r="G9" s="150"/>
      <c r="H9" s="101"/>
      <c r="I9" s="102"/>
      <c r="J9" s="103"/>
      <c r="K9" s="7">
        <f t="shared" si="2"/>
        <v>6</v>
      </c>
      <c r="L9" s="93" t="str">
        <f t="shared" si="3"/>
        <v>3535</v>
      </c>
      <c r="M9" s="94" t="str">
        <f t="shared" si="4"/>
        <v>เด็กชายปิยังกูร  จันทาพูน</v>
      </c>
      <c r="N9" s="119" t="s">
        <v>288</v>
      </c>
      <c r="O9" s="119" t="s">
        <v>25</v>
      </c>
      <c r="P9" s="120" t="s">
        <v>26</v>
      </c>
      <c r="Q9" s="164" t="s">
        <v>27</v>
      </c>
      <c r="R9" s="154">
        <v>41775</v>
      </c>
      <c r="S9" s="119"/>
      <c r="T9" s="95" t="str">
        <f t="shared" si="5"/>
        <v>3บ้านเหล่า</v>
      </c>
      <c r="V9" s="94" t="str">
        <f t="shared" si="0"/>
        <v>เด็กชายปิยังกูร</v>
      </c>
      <c r="W9" s="95" t="str">
        <f t="shared" si="1"/>
        <v>จันทาพูน</v>
      </c>
    </row>
    <row r="10" spans="1:24" s="95" customFormat="1">
      <c r="A10" s="96">
        <v>7</v>
      </c>
      <c r="B10" s="114" t="s">
        <v>469</v>
      </c>
      <c r="C10" s="115" t="s">
        <v>15</v>
      </c>
      <c r="D10" s="116" t="s">
        <v>289</v>
      </c>
      <c r="E10" s="117" t="s">
        <v>188</v>
      </c>
      <c r="F10" s="118" t="s">
        <v>488</v>
      </c>
      <c r="G10" s="151"/>
      <c r="H10" s="101"/>
      <c r="I10" s="102"/>
      <c r="J10" s="103"/>
      <c r="K10" s="7">
        <f t="shared" si="2"/>
        <v>7</v>
      </c>
      <c r="L10" s="93" t="str">
        <f t="shared" si="3"/>
        <v>3511</v>
      </c>
      <c r="M10" s="94" t="str">
        <f t="shared" si="4"/>
        <v>เด็กชายรชานนท์  สระทองโน</v>
      </c>
      <c r="N10" s="104" t="s">
        <v>189</v>
      </c>
      <c r="O10" s="104" t="s">
        <v>172</v>
      </c>
      <c r="P10" s="94" t="s">
        <v>190</v>
      </c>
      <c r="Q10" s="164" t="s">
        <v>290</v>
      </c>
      <c r="R10" s="153">
        <v>41419</v>
      </c>
      <c r="S10" s="104" t="s">
        <v>291</v>
      </c>
      <c r="T10" s="95" t="str">
        <f t="shared" si="5"/>
        <v>7บ้านหนุน</v>
      </c>
      <c r="V10" s="94" t="str">
        <f t="shared" si="0"/>
        <v>เด็กชายรชานนท์</v>
      </c>
      <c r="W10" s="95" t="str">
        <f t="shared" si="1"/>
        <v>สระทองโน</v>
      </c>
    </row>
    <row r="11" spans="1:24" s="95" customFormat="1">
      <c r="A11" s="96">
        <v>8</v>
      </c>
      <c r="B11" s="121" t="s">
        <v>470</v>
      </c>
      <c r="C11" s="115" t="s">
        <v>15</v>
      </c>
      <c r="D11" s="116" t="s">
        <v>292</v>
      </c>
      <c r="E11" s="117" t="s">
        <v>293</v>
      </c>
      <c r="F11" s="122" t="s">
        <v>489</v>
      </c>
      <c r="G11" s="150"/>
      <c r="H11" s="101"/>
      <c r="I11" s="102"/>
      <c r="J11" s="103"/>
      <c r="K11" s="7">
        <f t="shared" si="2"/>
        <v>8</v>
      </c>
      <c r="L11" s="93" t="str">
        <f t="shared" si="3"/>
        <v>3473</v>
      </c>
      <c r="M11" s="94" t="str">
        <f t="shared" si="4"/>
        <v>เด็กชายศิระพล  ตะวิจัง</v>
      </c>
      <c r="N11" s="104" t="s">
        <v>105</v>
      </c>
      <c r="O11" s="104" t="s">
        <v>31</v>
      </c>
      <c r="P11" s="94" t="s">
        <v>26</v>
      </c>
      <c r="Q11" s="164" t="s">
        <v>27</v>
      </c>
      <c r="R11" s="153">
        <v>41636</v>
      </c>
      <c r="S11" s="104"/>
      <c r="T11" s="95" t="str">
        <f t="shared" si="5"/>
        <v>12บ้านเหล่า</v>
      </c>
      <c r="V11" s="94" t="str">
        <f t="shared" si="0"/>
        <v>เด็กชายศิระพล</v>
      </c>
      <c r="W11" s="95" t="str">
        <f t="shared" si="1"/>
        <v>ตะวิจัง</v>
      </c>
    </row>
    <row r="12" spans="1:24" s="95" customFormat="1">
      <c r="A12" s="96">
        <v>9</v>
      </c>
      <c r="B12" s="121" t="s">
        <v>471</v>
      </c>
      <c r="C12" s="115" t="s">
        <v>37</v>
      </c>
      <c r="D12" s="116" t="s">
        <v>294</v>
      </c>
      <c r="E12" s="117" t="s">
        <v>119</v>
      </c>
      <c r="F12" s="122" t="s">
        <v>490</v>
      </c>
      <c r="G12" s="150"/>
      <c r="H12" s="101"/>
      <c r="I12" s="102"/>
      <c r="J12" s="103"/>
      <c r="K12" s="7">
        <f t="shared" si="2"/>
        <v>9</v>
      </c>
      <c r="L12" s="93" t="str">
        <f t="shared" si="3"/>
        <v>3476</v>
      </c>
      <c r="M12" s="94" t="str">
        <f t="shared" si="4"/>
        <v>เด็กหญิงกชพร  ใจลังก๋า</v>
      </c>
      <c r="N12" s="104" t="s">
        <v>140</v>
      </c>
      <c r="O12" s="104" t="s">
        <v>45</v>
      </c>
      <c r="P12" s="94" t="s">
        <v>26</v>
      </c>
      <c r="Q12" s="164" t="s">
        <v>27</v>
      </c>
      <c r="R12" s="153">
        <v>41701</v>
      </c>
      <c r="S12" s="104" t="s">
        <v>295</v>
      </c>
      <c r="T12" s="95" t="str">
        <f t="shared" si="5"/>
        <v>4บ้านเหล่า</v>
      </c>
      <c r="V12" s="94" t="str">
        <f t="shared" si="0"/>
        <v>เด็กหญิงกชพร</v>
      </c>
      <c r="W12" s="95" t="str">
        <f t="shared" si="1"/>
        <v>ใจลังก๋า</v>
      </c>
    </row>
    <row r="13" spans="1:24" s="95" customFormat="1">
      <c r="A13" s="96">
        <v>10</v>
      </c>
      <c r="B13" s="121" t="s">
        <v>472</v>
      </c>
      <c r="C13" s="115" t="s">
        <v>37</v>
      </c>
      <c r="D13" s="116" t="s">
        <v>296</v>
      </c>
      <c r="E13" s="99" t="s">
        <v>473</v>
      </c>
      <c r="F13" s="122" t="s">
        <v>491</v>
      </c>
      <c r="G13" s="150"/>
      <c r="H13" s="101"/>
      <c r="I13" s="102"/>
      <c r="J13" s="103"/>
      <c r="K13" s="7">
        <f t="shared" si="2"/>
        <v>10</v>
      </c>
      <c r="L13" s="93" t="str">
        <f t="shared" si="3"/>
        <v>3553</v>
      </c>
      <c r="M13" s="94" t="str">
        <f t="shared" si="4"/>
        <v>เด็กหญิงขรินทร์ทิพย์  ตันแกว</v>
      </c>
      <c r="N13" s="104" t="s">
        <v>297</v>
      </c>
      <c r="O13" s="104" t="s">
        <v>94</v>
      </c>
      <c r="P13" s="94" t="s">
        <v>26</v>
      </c>
      <c r="Q13" s="164" t="s">
        <v>27</v>
      </c>
      <c r="R13" s="153">
        <v>41588</v>
      </c>
      <c r="S13" s="104" t="s">
        <v>298</v>
      </c>
      <c r="T13" s="95" t="str">
        <f t="shared" si="5"/>
        <v>14บ้านเหล่า</v>
      </c>
      <c r="V13" s="94" t="str">
        <f t="shared" si="0"/>
        <v>เด็กหญิงขรินทร์ทิพย์</v>
      </c>
      <c r="W13" s="95" t="str">
        <f t="shared" si="1"/>
        <v>ตันแกว</v>
      </c>
    </row>
    <row r="14" spans="1:24" s="95" customFormat="1" ht="21" customHeight="1">
      <c r="A14" s="96">
        <v>11</v>
      </c>
      <c r="B14" s="121" t="s">
        <v>474</v>
      </c>
      <c r="C14" s="115" t="s">
        <v>37</v>
      </c>
      <c r="D14" s="116" t="s">
        <v>299</v>
      </c>
      <c r="E14" s="99" t="s">
        <v>300</v>
      </c>
      <c r="F14" s="122" t="s">
        <v>492</v>
      </c>
      <c r="G14" s="150"/>
      <c r="H14" s="101"/>
      <c r="I14" s="102"/>
      <c r="J14" s="103"/>
      <c r="K14" s="7">
        <f t="shared" si="2"/>
        <v>11</v>
      </c>
      <c r="L14" s="93" t="str">
        <f t="shared" si="3"/>
        <v>3485</v>
      </c>
      <c r="M14" s="94" t="str">
        <f t="shared" si="4"/>
        <v>เด็กหญิงชนวรรณ  มณีวันใจ</v>
      </c>
      <c r="N14" s="104" t="s">
        <v>301</v>
      </c>
      <c r="O14" s="104" t="s">
        <v>19</v>
      </c>
      <c r="P14" s="94" t="s">
        <v>27</v>
      </c>
      <c r="Q14" s="164" t="s">
        <v>27</v>
      </c>
      <c r="R14" s="153">
        <v>41708</v>
      </c>
      <c r="S14" s="104" t="s">
        <v>302</v>
      </c>
      <c r="T14" s="95" t="str">
        <f t="shared" si="5"/>
        <v>10แม่ใจ</v>
      </c>
      <c r="V14" s="94" t="str">
        <f t="shared" si="0"/>
        <v>เด็กหญิงชนวรรณ</v>
      </c>
      <c r="W14" s="95" t="str">
        <f t="shared" si="1"/>
        <v>มณีวันใจ</v>
      </c>
    </row>
    <row r="15" spans="1:24" s="95" customFormat="1" ht="21" customHeight="1">
      <c r="A15" s="96">
        <v>12</v>
      </c>
      <c r="B15" s="121" t="s">
        <v>475</v>
      </c>
      <c r="C15" s="115" t="s">
        <v>37</v>
      </c>
      <c r="D15" s="116" t="s">
        <v>303</v>
      </c>
      <c r="E15" s="99" t="s">
        <v>304</v>
      </c>
      <c r="F15" s="122" t="s">
        <v>493</v>
      </c>
      <c r="G15" s="150"/>
      <c r="H15" s="101"/>
      <c r="I15" s="102"/>
      <c r="J15" s="103"/>
      <c r="K15" s="7">
        <f t="shared" si="2"/>
        <v>12</v>
      </c>
      <c r="L15" s="93" t="str">
        <f t="shared" si="3"/>
        <v>3477</v>
      </c>
      <c r="M15" s="94" t="str">
        <f t="shared" si="4"/>
        <v>เด็กหญิงชนิดาภา  ต่อมดวงแก้ว</v>
      </c>
      <c r="N15" s="104" t="s">
        <v>52</v>
      </c>
      <c r="O15" s="104" t="s">
        <v>45</v>
      </c>
      <c r="P15" s="94" t="s">
        <v>26</v>
      </c>
      <c r="Q15" s="164" t="s">
        <v>27</v>
      </c>
      <c r="R15" s="153">
        <v>41581</v>
      </c>
      <c r="S15" s="104" t="s">
        <v>305</v>
      </c>
      <c r="T15" s="95" t="str">
        <f t="shared" si="5"/>
        <v>4บ้านเหล่า</v>
      </c>
      <c r="V15" s="94" t="str">
        <f t="shared" si="0"/>
        <v>เด็กหญิงชนิดาภา</v>
      </c>
      <c r="W15" s="95" t="str">
        <f t="shared" si="1"/>
        <v>ต่อมดวงแก้ว</v>
      </c>
    </row>
    <row r="16" spans="1:24" s="95" customFormat="1" ht="21" customHeight="1">
      <c r="A16" s="96">
        <v>13</v>
      </c>
      <c r="B16" s="121" t="s">
        <v>476</v>
      </c>
      <c r="C16" s="115" t="s">
        <v>37</v>
      </c>
      <c r="D16" s="116" t="s">
        <v>477</v>
      </c>
      <c r="E16" s="99" t="s">
        <v>69</v>
      </c>
      <c r="F16" s="122" t="s">
        <v>494</v>
      </c>
      <c r="G16" s="150"/>
      <c r="H16" s="101"/>
      <c r="I16" s="102"/>
      <c r="J16" s="103"/>
      <c r="K16" s="7">
        <f t="shared" si="2"/>
        <v>13</v>
      </c>
      <c r="L16" s="93" t="str">
        <f t="shared" si="3"/>
        <v>3474</v>
      </c>
      <c r="M16" s="94" t="str">
        <f t="shared" si="4"/>
        <v>เด็กหญิงณัฏฐธิดา  ยาวิไชย</v>
      </c>
      <c r="N16" s="104" t="s">
        <v>268</v>
      </c>
      <c r="O16" s="104" t="s">
        <v>31</v>
      </c>
      <c r="P16" s="94" t="s">
        <v>26</v>
      </c>
      <c r="Q16" s="164" t="s">
        <v>27</v>
      </c>
      <c r="R16" s="153">
        <v>41551</v>
      </c>
      <c r="S16" s="104" t="s">
        <v>306</v>
      </c>
      <c r="T16" s="95" t="str">
        <f t="shared" si="5"/>
        <v>12บ้านเหล่า</v>
      </c>
      <c r="V16" s="94" t="str">
        <f t="shared" si="0"/>
        <v>เด็กหญิงณัฏฐธิดา</v>
      </c>
      <c r="W16" s="95" t="str">
        <f t="shared" si="1"/>
        <v>ยาวิไชย</v>
      </c>
    </row>
    <row r="17" spans="1:30" s="95" customFormat="1" ht="21" customHeight="1">
      <c r="A17" s="96">
        <v>14</v>
      </c>
      <c r="B17" s="121" t="s">
        <v>478</v>
      </c>
      <c r="C17" s="115" t="s">
        <v>37</v>
      </c>
      <c r="D17" s="116" t="s">
        <v>307</v>
      </c>
      <c r="E17" s="99" t="s">
        <v>144</v>
      </c>
      <c r="F17" s="122" t="s">
        <v>495</v>
      </c>
      <c r="G17" s="150"/>
      <c r="H17" s="101"/>
      <c r="I17" s="102"/>
      <c r="J17" s="103"/>
      <c r="K17" s="7">
        <f t="shared" si="2"/>
        <v>14</v>
      </c>
      <c r="L17" s="93" t="str">
        <f t="shared" si="3"/>
        <v>3487</v>
      </c>
      <c r="M17" s="94" t="str">
        <f t="shared" si="4"/>
        <v>เด็กหญิงนวรัตน์  ปงเทพ</v>
      </c>
      <c r="N17" s="104" t="s">
        <v>308</v>
      </c>
      <c r="O17" s="104" t="s">
        <v>94</v>
      </c>
      <c r="P17" s="94" t="s">
        <v>26</v>
      </c>
      <c r="Q17" s="164" t="s">
        <v>27</v>
      </c>
      <c r="R17" s="153">
        <v>41722</v>
      </c>
      <c r="S17" s="104" t="s">
        <v>309</v>
      </c>
      <c r="T17" s="95" t="str">
        <f t="shared" si="5"/>
        <v>14บ้านเหล่า</v>
      </c>
      <c r="V17" s="94" t="str">
        <f t="shared" si="0"/>
        <v>เด็กหญิงนวรัตน์</v>
      </c>
      <c r="W17" s="95" t="str">
        <f t="shared" si="1"/>
        <v>ปงเทพ</v>
      </c>
    </row>
    <row r="18" spans="1:30" s="95" customFormat="1" ht="21" customHeight="1">
      <c r="A18" s="96">
        <v>15</v>
      </c>
      <c r="B18" s="121" t="s">
        <v>479</v>
      </c>
      <c r="C18" s="115" t="s">
        <v>37</v>
      </c>
      <c r="D18" s="116" t="s">
        <v>310</v>
      </c>
      <c r="E18" s="99" t="s">
        <v>311</v>
      </c>
      <c r="F18" s="122" t="s">
        <v>496</v>
      </c>
      <c r="G18" s="150"/>
      <c r="H18" s="101"/>
      <c r="I18" s="102"/>
      <c r="J18" s="103"/>
      <c r="K18" s="7">
        <f t="shared" si="2"/>
        <v>15</v>
      </c>
      <c r="L18" s="93" t="str">
        <f t="shared" si="3"/>
        <v>3486</v>
      </c>
      <c r="M18" s="94" t="str">
        <f t="shared" si="4"/>
        <v>เด็กหญิงปรียภัทร  จันตาเรียน</v>
      </c>
      <c r="N18" s="104" t="s">
        <v>312</v>
      </c>
      <c r="O18" s="104" t="s">
        <v>45</v>
      </c>
      <c r="P18" s="94" t="s">
        <v>26</v>
      </c>
      <c r="Q18" s="164" t="s">
        <v>27</v>
      </c>
      <c r="R18" s="153">
        <v>41603</v>
      </c>
      <c r="S18" s="104" t="s">
        <v>313</v>
      </c>
      <c r="T18" s="95" t="str">
        <f t="shared" si="5"/>
        <v>4บ้านเหล่า</v>
      </c>
      <c r="V18" s="94" t="str">
        <f t="shared" si="0"/>
        <v>เด็กหญิงปรียภัทร</v>
      </c>
      <c r="W18" s="95" t="str">
        <f t="shared" si="1"/>
        <v>จันตาเรียน</v>
      </c>
    </row>
    <row r="19" spans="1:30" s="95" customFormat="1" ht="21" customHeight="1">
      <c r="A19" s="96">
        <v>16</v>
      </c>
      <c r="B19" s="121" t="s">
        <v>480</v>
      </c>
      <c r="C19" s="115" t="s">
        <v>37</v>
      </c>
      <c r="D19" s="116" t="s">
        <v>314</v>
      </c>
      <c r="E19" s="99" t="s">
        <v>144</v>
      </c>
      <c r="F19" s="122" t="s">
        <v>497</v>
      </c>
      <c r="G19" s="150"/>
      <c r="H19" s="101"/>
      <c r="I19" s="102"/>
      <c r="J19" s="103"/>
      <c r="K19" s="7">
        <f t="shared" si="2"/>
        <v>16</v>
      </c>
      <c r="L19" s="93" t="str">
        <f t="shared" si="3"/>
        <v>3475</v>
      </c>
      <c r="M19" s="94" t="str">
        <f t="shared" si="4"/>
        <v>เด็กหญิงพัทธนันท์  ปงเทพ</v>
      </c>
      <c r="N19" s="104" t="s">
        <v>315</v>
      </c>
      <c r="O19" s="104" t="s">
        <v>31</v>
      </c>
      <c r="P19" s="94" t="s">
        <v>26</v>
      </c>
      <c r="Q19" s="164" t="s">
        <v>27</v>
      </c>
      <c r="R19" s="153">
        <v>41572</v>
      </c>
      <c r="S19" s="104" t="s">
        <v>316</v>
      </c>
      <c r="T19" s="95" t="str">
        <f t="shared" si="5"/>
        <v>12บ้านเหล่า</v>
      </c>
      <c r="V19" s="94" t="str">
        <f t="shared" si="0"/>
        <v>เด็กหญิงพัทธนันท์</v>
      </c>
      <c r="W19" s="95" t="str">
        <f t="shared" si="1"/>
        <v>ปงเทพ</v>
      </c>
    </row>
    <row r="20" spans="1:30" s="95" customFormat="1" ht="21" customHeight="1">
      <c r="A20" s="96">
        <v>17</v>
      </c>
      <c r="B20" s="121" t="s">
        <v>481</v>
      </c>
      <c r="C20" s="115" t="s">
        <v>37</v>
      </c>
      <c r="D20" s="116" t="s">
        <v>317</v>
      </c>
      <c r="E20" s="117" t="s">
        <v>318</v>
      </c>
      <c r="F20" s="122" t="s">
        <v>498</v>
      </c>
      <c r="G20" s="150"/>
      <c r="H20" s="101"/>
      <c r="I20" s="102"/>
      <c r="J20" s="103"/>
      <c r="K20" s="7">
        <f t="shared" si="2"/>
        <v>17</v>
      </c>
      <c r="L20" s="93" t="str">
        <f t="shared" si="3"/>
        <v>3537</v>
      </c>
      <c r="M20" s="94" t="str">
        <f t="shared" si="4"/>
        <v>เด็กหญิงศุจินันท์  แสนไวยากรณ์</v>
      </c>
      <c r="N20" s="104" t="s">
        <v>319</v>
      </c>
      <c r="O20" s="104" t="s">
        <v>132</v>
      </c>
      <c r="P20" s="94" t="s">
        <v>320</v>
      </c>
      <c r="Q20" s="164" t="s">
        <v>403</v>
      </c>
      <c r="R20" s="153">
        <v>41614</v>
      </c>
      <c r="S20" s="104" t="s">
        <v>321</v>
      </c>
      <c r="T20" s="95" t="str">
        <f t="shared" si="5"/>
        <v>5เวียง</v>
      </c>
      <c r="V20" s="94" t="str">
        <f t="shared" si="0"/>
        <v>เด็กหญิงศุจินันท์</v>
      </c>
      <c r="W20" s="95" t="str">
        <f t="shared" si="1"/>
        <v>แสนไวยากรณ์</v>
      </c>
    </row>
    <row r="21" spans="1:30" s="95" customFormat="1" ht="21" customHeight="1">
      <c r="A21" s="102"/>
      <c r="B21" s="123"/>
      <c r="C21" s="123"/>
      <c r="D21" s="123"/>
      <c r="E21" s="123"/>
      <c r="F21" s="124"/>
      <c r="G21" s="159"/>
      <c r="H21" s="102"/>
      <c r="I21" s="102"/>
      <c r="J21" s="102"/>
      <c r="Q21" s="125"/>
      <c r="R21" s="155"/>
      <c r="S21" s="124"/>
    </row>
    <row r="22" spans="1:30" s="95" customFormat="1" ht="21" customHeight="1">
      <c r="A22" s="102"/>
      <c r="B22" s="123"/>
      <c r="C22" s="123"/>
      <c r="D22" s="123"/>
      <c r="E22" s="123"/>
      <c r="F22" s="124"/>
      <c r="G22" s="159"/>
      <c r="H22" s="102"/>
      <c r="I22" s="102"/>
      <c r="J22" s="102"/>
      <c r="Q22" s="125"/>
      <c r="R22" s="155"/>
      <c r="S22" s="124"/>
    </row>
    <row r="23" spans="1:30" s="95" customFormat="1" ht="21" customHeight="1">
      <c r="A23" s="102"/>
      <c r="B23" s="123"/>
      <c r="C23" s="123"/>
      <c r="D23" s="123"/>
      <c r="E23" s="123"/>
      <c r="F23" s="124"/>
      <c r="G23" s="159"/>
      <c r="H23" s="102"/>
      <c r="I23" s="102"/>
      <c r="J23" s="102"/>
      <c r="Q23" s="125"/>
      <c r="R23" s="155"/>
      <c r="S23" s="124"/>
    </row>
    <row r="24" spans="1:30" s="95" customFormat="1" ht="21" customHeight="1">
      <c r="A24" s="102"/>
      <c r="B24" s="123"/>
      <c r="C24" s="123"/>
      <c r="D24" s="123"/>
      <c r="E24" s="123"/>
      <c r="F24" s="124"/>
      <c r="G24" s="102"/>
      <c r="H24" s="102"/>
      <c r="I24" s="102"/>
      <c r="J24" s="102"/>
      <c r="Q24" s="125"/>
      <c r="R24" s="155"/>
      <c r="S24" s="124"/>
    </row>
    <row r="25" spans="1:30" ht="21" customHeight="1">
      <c r="D25" s="75" t="s">
        <v>54</v>
      </c>
      <c r="E25" s="73"/>
      <c r="F25" s="73"/>
      <c r="S25" s="70"/>
      <c r="V25" s="215" t="s">
        <v>55</v>
      </c>
      <c r="W25" s="216" t="s">
        <v>56</v>
      </c>
      <c r="X25" s="216"/>
      <c r="Y25" s="216"/>
      <c r="Z25" s="216"/>
      <c r="AA25" s="216"/>
      <c r="AB25" s="216"/>
      <c r="AC25" s="217" t="s">
        <v>57</v>
      </c>
      <c r="AD25" s="211" t="s">
        <v>58</v>
      </c>
    </row>
    <row r="26" spans="1:30" ht="21" customHeight="1">
      <c r="D26" s="2" t="s">
        <v>59</v>
      </c>
      <c r="E26" s="2" t="s">
        <v>60</v>
      </c>
      <c r="F26" s="2" t="s">
        <v>58</v>
      </c>
      <c r="S26" s="70"/>
      <c r="V26" s="215"/>
      <c r="W26" s="60" t="s">
        <v>61</v>
      </c>
      <c r="X26" s="60" t="s">
        <v>62</v>
      </c>
      <c r="Y26" s="60" t="s">
        <v>63</v>
      </c>
      <c r="Z26" s="60" t="s">
        <v>64</v>
      </c>
      <c r="AA26" s="60" t="s">
        <v>65</v>
      </c>
      <c r="AB26" s="60" t="s">
        <v>66</v>
      </c>
      <c r="AC26" s="218"/>
      <c r="AD26" s="212"/>
    </row>
    <row r="27" spans="1:30" ht="21" customHeight="1">
      <c r="D27" s="2">
        <f>COUNTIF(C4:C27,"เด็กชาย")</f>
        <v>8</v>
      </c>
      <c r="E27" s="2">
        <f>COUNTIF(C4:C27,"เด็กหญิง")</f>
        <v>9</v>
      </c>
      <c r="F27" s="2">
        <f>SUBTOTAL(9,D27:E27)</f>
        <v>17</v>
      </c>
      <c r="S27" s="1"/>
      <c r="V27" s="76"/>
      <c r="W27" s="77">
        <f t="shared" ref="W27:AB27" si="6">COUNTIF($T4:$T27,W26)</f>
        <v>0</v>
      </c>
      <c r="X27" s="77">
        <f t="shared" si="6"/>
        <v>1</v>
      </c>
      <c r="Y27" s="77">
        <f t="shared" si="6"/>
        <v>4</v>
      </c>
      <c r="Z27" s="77">
        <f t="shared" si="6"/>
        <v>3</v>
      </c>
      <c r="AA27" s="77">
        <f t="shared" si="6"/>
        <v>3</v>
      </c>
      <c r="AB27" s="77">
        <f t="shared" si="6"/>
        <v>2</v>
      </c>
      <c r="AC27" s="77">
        <f>COUNTA($T4:$T27)-SUM(W27:AB27)</f>
        <v>4</v>
      </c>
      <c r="AD27" s="77">
        <f>SUBTOTAL(9,W27:AC27)</f>
        <v>17</v>
      </c>
    </row>
    <row r="28" spans="1:30" ht="21" customHeight="1">
      <c r="S28" s="70"/>
    </row>
    <row r="41" spans="19:19" ht="21" customHeight="1">
      <c r="S41" s="70"/>
    </row>
    <row r="42" spans="19:19" ht="21" customHeight="1">
      <c r="S42" s="70"/>
    </row>
    <row r="43" spans="19:19" ht="21" customHeight="1">
      <c r="S43" s="70"/>
    </row>
    <row r="44" spans="19:19" ht="21" customHeight="1">
      <c r="S44" s="70"/>
    </row>
    <row r="45" spans="19:19" ht="21" customHeight="1"/>
  </sheetData>
  <sheetProtection formatCells="0" insertRows="0" sort="0" autoFilter="0"/>
  <sortState xmlns:xlrd2="http://schemas.microsoft.com/office/spreadsheetml/2017/richdata2" ref="A4:G20">
    <sortCondition ref="C4:C20"/>
    <sortCondition ref="D4:D20"/>
  </sortState>
  <mergeCells count="7">
    <mergeCell ref="AD25:AD26"/>
    <mergeCell ref="A1:G1"/>
    <mergeCell ref="K1:S1"/>
    <mergeCell ref="A2:G2"/>
    <mergeCell ref="V25:V26"/>
    <mergeCell ref="W25:AB25"/>
    <mergeCell ref="AC25:AC26"/>
  </mergeCells>
  <pageMargins left="1.3779527559055118" right="0.43307086614173229" top="0.59055118110236227" bottom="0.5511811023622047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9"/>
  <sheetViews>
    <sheetView zoomScale="70" zoomScaleNormal="70" zoomScalePageLayoutView="55" workbookViewId="0">
      <selection activeCell="F13" sqref="F13"/>
    </sheetView>
  </sheetViews>
  <sheetFormatPr defaultColWidth="9" defaultRowHeight="21"/>
  <cols>
    <col min="1" max="1" width="5.375" style="8" customWidth="1"/>
    <col min="2" max="2" width="13.25" style="4" customWidth="1"/>
    <col min="3" max="3" width="7.25" style="4" customWidth="1"/>
    <col min="4" max="4" width="10.625" style="4" customWidth="1"/>
    <col min="5" max="5" width="10.75" style="4" customWidth="1"/>
    <col min="6" max="6" width="20.25" style="3" customWidth="1"/>
    <col min="7" max="7" width="7.875" style="8" customWidth="1"/>
    <col min="8" max="10" width="13.5" style="8" customWidth="1"/>
    <col min="11" max="11" width="3.625" style="1" customWidth="1"/>
    <col min="12" max="12" width="13.25" style="1" customWidth="1"/>
    <col min="13" max="13" width="28.25" style="1" customWidth="1"/>
    <col min="14" max="14" width="9.25" style="1" customWidth="1"/>
    <col min="15" max="15" width="6.125" style="1" customWidth="1"/>
    <col min="16" max="16" width="9.625" style="1" customWidth="1"/>
    <col min="17" max="17" width="11.25" style="85" customWidth="1"/>
    <col min="18" max="18" width="13.375" style="156" bestFit="1" customWidth="1"/>
    <col min="19" max="19" width="15.125" style="3" customWidth="1"/>
    <col min="20" max="20" width="11.1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>
      <c r="A1" s="213" t="s">
        <v>577</v>
      </c>
      <c r="B1" s="213"/>
      <c r="C1" s="213"/>
      <c r="D1" s="213"/>
      <c r="E1" s="213"/>
      <c r="F1" s="213"/>
      <c r="G1" s="213"/>
      <c r="H1" s="74"/>
      <c r="I1" s="74"/>
      <c r="J1" s="74"/>
      <c r="K1" s="214" t="str">
        <f>A1</f>
        <v>รายชื่อนักเรียนโรงเรียนบ้านเหล่า    ปีการศึกษา 2567</v>
      </c>
      <c r="L1" s="214"/>
      <c r="M1" s="214"/>
      <c r="N1" s="214"/>
      <c r="O1" s="214"/>
      <c r="P1" s="214"/>
      <c r="Q1" s="214"/>
      <c r="R1" s="214"/>
      <c r="S1" s="214"/>
      <c r="V1" s="68"/>
      <c r="W1" s="68"/>
      <c r="X1" s="68"/>
    </row>
    <row r="2" spans="1:24" s="67" customFormat="1" ht="22.5" customHeight="1">
      <c r="A2" s="213" t="s">
        <v>322</v>
      </c>
      <c r="B2" s="213"/>
      <c r="C2" s="213"/>
      <c r="D2" s="213"/>
      <c r="E2" s="213"/>
      <c r="F2" s="213"/>
      <c r="G2" s="213"/>
      <c r="H2" s="74"/>
      <c r="I2" s="74"/>
      <c r="J2" s="74"/>
      <c r="K2" s="78"/>
      <c r="L2" s="78"/>
      <c r="M2" s="78" t="str">
        <f>A2</f>
        <v>ชั้นประถมศึกษาปีที่ 6</v>
      </c>
      <c r="N2" s="78"/>
      <c r="O2" s="78"/>
      <c r="P2" s="78"/>
      <c r="Q2" s="83"/>
      <c r="R2" s="162"/>
      <c r="S2" s="66"/>
      <c r="V2" s="68"/>
      <c r="W2" s="68"/>
      <c r="X2" s="68"/>
    </row>
    <row r="3" spans="1:24" s="71" customFormat="1" ht="42">
      <c r="A3" s="109" t="s">
        <v>1</v>
      </c>
      <c r="B3" s="110" t="s">
        <v>2</v>
      </c>
      <c r="C3" s="132"/>
      <c r="D3" s="133" t="s">
        <v>3</v>
      </c>
      <c r="E3" s="134" t="s">
        <v>4</v>
      </c>
      <c r="F3" s="110" t="s">
        <v>5</v>
      </c>
      <c r="G3" s="109" t="s">
        <v>6</v>
      </c>
      <c r="H3" s="79"/>
      <c r="I3" s="74"/>
      <c r="J3" s="81"/>
      <c r="K3" s="69" t="s">
        <v>1</v>
      </c>
      <c r="L3" s="69" t="s">
        <v>2</v>
      </c>
      <c r="M3" s="69" t="s">
        <v>7</v>
      </c>
      <c r="N3" s="69" t="s">
        <v>8</v>
      </c>
      <c r="O3" s="69" t="s">
        <v>9</v>
      </c>
      <c r="P3" s="69" t="s">
        <v>10</v>
      </c>
      <c r="Q3" s="84" t="s">
        <v>11</v>
      </c>
      <c r="R3" s="163" t="s">
        <v>12</v>
      </c>
      <c r="S3" s="69" t="s">
        <v>13</v>
      </c>
      <c r="V3" s="72" t="s">
        <v>14</v>
      </c>
      <c r="W3" s="72" t="s">
        <v>4</v>
      </c>
      <c r="X3" s="72"/>
    </row>
    <row r="4" spans="1:24">
      <c r="A4" s="96">
        <v>1</v>
      </c>
      <c r="B4" s="93" t="s">
        <v>499</v>
      </c>
      <c r="C4" s="97" t="s">
        <v>15</v>
      </c>
      <c r="D4" s="98" t="s">
        <v>376</v>
      </c>
      <c r="E4" s="130" t="s">
        <v>153</v>
      </c>
      <c r="F4" s="129" t="s">
        <v>509</v>
      </c>
      <c r="G4" s="150"/>
      <c r="H4" s="80"/>
      <c r="J4" s="82"/>
      <c r="K4" s="7">
        <f>A4</f>
        <v>1</v>
      </c>
      <c r="L4" s="5" t="str">
        <f>B4</f>
        <v>3512</v>
      </c>
      <c r="M4" s="6" t="str">
        <f t="shared" ref="M4:M14" si="0">C4&amp;D4&amp;"  "&amp;E4</f>
        <v>เด็กชายกฤษดา  สินเปียง</v>
      </c>
      <c r="N4" s="104" t="s">
        <v>90</v>
      </c>
      <c r="O4" s="104" t="s">
        <v>377</v>
      </c>
      <c r="P4" s="94" t="s">
        <v>27</v>
      </c>
      <c r="Q4" s="164" t="s">
        <v>27</v>
      </c>
      <c r="R4" s="153">
        <v>41177</v>
      </c>
      <c r="S4" s="104" t="s">
        <v>378</v>
      </c>
      <c r="T4" s="1" t="str">
        <f t="shared" ref="T4:T14" si="1">O4&amp;P4</f>
        <v>6แม่ใจ</v>
      </c>
      <c r="V4" s="6" t="str">
        <f t="shared" ref="V4:V14" si="2">C4&amp;D4</f>
        <v>เด็กชายกฤษดา</v>
      </c>
      <c r="W4" s="1" t="str">
        <f t="shared" ref="W4:W14" si="3">E4</f>
        <v>สินเปียง</v>
      </c>
    </row>
    <row r="5" spans="1:24">
      <c r="A5" s="96">
        <v>2</v>
      </c>
      <c r="B5" s="93">
        <v>3588</v>
      </c>
      <c r="C5" s="97" t="s">
        <v>15</v>
      </c>
      <c r="D5" s="98" t="s">
        <v>606</v>
      </c>
      <c r="E5" s="130" t="s">
        <v>311</v>
      </c>
      <c r="F5" s="129" t="s">
        <v>607</v>
      </c>
      <c r="G5" s="150"/>
      <c r="H5" s="101"/>
      <c r="I5" s="102"/>
      <c r="J5" s="103"/>
      <c r="K5" s="7">
        <f t="shared" ref="K5:K14" si="4">A5</f>
        <v>2</v>
      </c>
      <c r="L5" s="93">
        <v>3588</v>
      </c>
      <c r="M5" s="94" t="str">
        <f t="shared" si="0"/>
        <v>เด็กชายฉันทพัฒน์  จันตาเรียน</v>
      </c>
      <c r="N5" s="104">
        <v>305</v>
      </c>
      <c r="O5" s="104">
        <v>5</v>
      </c>
      <c r="P5" s="94" t="s">
        <v>26</v>
      </c>
      <c r="Q5" s="164" t="s">
        <v>27</v>
      </c>
      <c r="R5" s="153">
        <v>41265</v>
      </c>
      <c r="S5" s="104">
        <v>871725961</v>
      </c>
      <c r="T5" s="1" t="str">
        <f t="shared" si="1"/>
        <v>5บ้านเหล่า</v>
      </c>
      <c r="V5" s="6" t="str">
        <f t="shared" si="2"/>
        <v>เด็กชายฉันทพัฒน์</v>
      </c>
      <c r="W5" s="1" t="str">
        <f t="shared" si="3"/>
        <v>จันตาเรียน</v>
      </c>
    </row>
    <row r="6" spans="1:24">
      <c r="A6" s="96">
        <v>3</v>
      </c>
      <c r="B6" s="93" t="s">
        <v>500</v>
      </c>
      <c r="C6" s="97" t="s">
        <v>15</v>
      </c>
      <c r="D6" s="98" t="s">
        <v>379</v>
      </c>
      <c r="E6" s="130" t="s">
        <v>380</v>
      </c>
      <c r="F6" s="129" t="s">
        <v>510</v>
      </c>
      <c r="G6" s="150"/>
      <c r="H6" s="80"/>
      <c r="J6" s="82"/>
      <c r="K6" s="7">
        <f t="shared" si="4"/>
        <v>3</v>
      </c>
      <c r="L6" s="5" t="str">
        <f t="shared" ref="L6:L14" si="5">B6</f>
        <v>3513</v>
      </c>
      <c r="M6" s="144" t="str">
        <f t="shared" si="0"/>
        <v>เด็กชายปิยวัฒน์  คำอ้าย</v>
      </c>
      <c r="N6" s="145" t="s">
        <v>288</v>
      </c>
      <c r="O6" s="104" t="s">
        <v>41</v>
      </c>
      <c r="P6" s="94" t="s">
        <v>26</v>
      </c>
      <c r="Q6" s="164" t="s">
        <v>27</v>
      </c>
      <c r="R6" s="153">
        <v>41332</v>
      </c>
      <c r="S6" s="104" t="s">
        <v>381</v>
      </c>
      <c r="T6" s="1" t="str">
        <f t="shared" si="1"/>
        <v>2บ้านเหล่า</v>
      </c>
      <c r="V6" s="6" t="str">
        <f t="shared" si="2"/>
        <v>เด็กชายปิยวัฒน์</v>
      </c>
      <c r="W6" s="1" t="str">
        <f t="shared" si="3"/>
        <v>คำอ้าย</v>
      </c>
    </row>
    <row r="7" spans="1:24">
      <c r="A7" s="96">
        <v>4</v>
      </c>
      <c r="B7" s="93" t="s">
        <v>501</v>
      </c>
      <c r="C7" s="97" t="s">
        <v>15</v>
      </c>
      <c r="D7" s="98" t="s">
        <v>382</v>
      </c>
      <c r="E7" s="130" t="s">
        <v>383</v>
      </c>
      <c r="F7" s="129" t="s">
        <v>511</v>
      </c>
      <c r="G7" s="150"/>
      <c r="H7" s="80"/>
      <c r="J7" s="82"/>
      <c r="K7" s="7">
        <f t="shared" si="4"/>
        <v>4</v>
      </c>
      <c r="L7" s="5" t="str">
        <f t="shared" si="5"/>
        <v>3466</v>
      </c>
      <c r="M7" s="6" t="str">
        <f t="shared" si="0"/>
        <v>เด็กชายฟ้าประทาน  ใจแล</v>
      </c>
      <c r="N7" s="104" t="s">
        <v>384</v>
      </c>
      <c r="O7" s="104" t="s">
        <v>31</v>
      </c>
      <c r="P7" s="94" t="s">
        <v>26</v>
      </c>
      <c r="Q7" s="164" t="s">
        <v>27</v>
      </c>
      <c r="R7" s="153">
        <v>41215</v>
      </c>
      <c r="S7" s="104" t="s">
        <v>385</v>
      </c>
      <c r="T7" s="1" t="str">
        <f t="shared" si="1"/>
        <v>12บ้านเหล่า</v>
      </c>
      <c r="V7" s="6" t="str">
        <f t="shared" si="2"/>
        <v>เด็กชายฟ้าประทาน</v>
      </c>
      <c r="W7" s="1" t="str">
        <f t="shared" si="3"/>
        <v>ใจแล</v>
      </c>
    </row>
    <row r="8" spans="1:24">
      <c r="A8" s="96">
        <v>5</v>
      </c>
      <c r="B8" s="93" t="s">
        <v>502</v>
      </c>
      <c r="C8" s="97" t="s">
        <v>37</v>
      </c>
      <c r="D8" s="98" t="s">
        <v>386</v>
      </c>
      <c r="E8" s="130" t="s">
        <v>387</v>
      </c>
      <c r="F8" s="129" t="s">
        <v>512</v>
      </c>
      <c r="G8" s="150"/>
      <c r="H8" s="80"/>
      <c r="J8" s="82"/>
      <c r="K8" s="7">
        <f t="shared" si="4"/>
        <v>5</v>
      </c>
      <c r="L8" s="5" t="str">
        <f t="shared" si="5"/>
        <v>3457</v>
      </c>
      <c r="M8" s="6" t="str">
        <f t="shared" si="0"/>
        <v>เด็กหญิงจิดาภา  อินพุ่ม</v>
      </c>
      <c r="N8" s="104" t="s">
        <v>388</v>
      </c>
      <c r="O8" s="104" t="s">
        <v>45</v>
      </c>
      <c r="P8" s="94" t="s">
        <v>26</v>
      </c>
      <c r="Q8" s="164" t="s">
        <v>27</v>
      </c>
      <c r="R8" s="153">
        <v>41280</v>
      </c>
      <c r="S8" s="104" t="s">
        <v>389</v>
      </c>
      <c r="T8" s="1" t="str">
        <f t="shared" si="1"/>
        <v>4บ้านเหล่า</v>
      </c>
      <c r="V8" s="6" t="str">
        <f t="shared" si="2"/>
        <v>เด็กหญิงจิดาภา</v>
      </c>
      <c r="W8" s="1" t="str">
        <f t="shared" si="3"/>
        <v>อินพุ่ม</v>
      </c>
    </row>
    <row r="9" spans="1:24" s="95" customFormat="1">
      <c r="A9" s="96">
        <v>6</v>
      </c>
      <c r="B9" s="93" t="s">
        <v>503</v>
      </c>
      <c r="C9" s="97" t="s">
        <v>37</v>
      </c>
      <c r="D9" s="98" t="s">
        <v>390</v>
      </c>
      <c r="E9" s="130" t="s">
        <v>391</v>
      </c>
      <c r="F9" s="129" t="s">
        <v>513</v>
      </c>
      <c r="G9" s="150"/>
      <c r="H9" s="80"/>
      <c r="I9" s="8"/>
      <c r="J9" s="82"/>
      <c r="K9" s="7">
        <f t="shared" si="4"/>
        <v>6</v>
      </c>
      <c r="L9" s="5" t="str">
        <f t="shared" si="5"/>
        <v>3458</v>
      </c>
      <c r="M9" s="6" t="str">
        <f t="shared" si="0"/>
        <v>เด็กหญิงชนัณชิดา  ชุติธนบูรณ์</v>
      </c>
      <c r="N9" s="104" t="s">
        <v>392</v>
      </c>
      <c r="O9" s="104" t="s">
        <v>31</v>
      </c>
      <c r="P9" s="94" t="s">
        <v>26</v>
      </c>
      <c r="Q9" s="164" t="s">
        <v>27</v>
      </c>
      <c r="R9" s="153">
        <v>41306</v>
      </c>
      <c r="S9" s="104" t="s">
        <v>393</v>
      </c>
      <c r="T9" s="95" t="str">
        <f t="shared" si="1"/>
        <v>12บ้านเหล่า</v>
      </c>
      <c r="V9" s="94" t="str">
        <f t="shared" si="2"/>
        <v>เด็กหญิงชนัณชิดา</v>
      </c>
      <c r="W9" s="95" t="str">
        <f t="shared" si="3"/>
        <v>ชุติธนบูรณ์</v>
      </c>
    </row>
    <row r="10" spans="1:24" s="95" customFormat="1">
      <c r="A10" s="96">
        <v>7</v>
      </c>
      <c r="B10" s="93" t="s">
        <v>504</v>
      </c>
      <c r="C10" s="97" t="s">
        <v>37</v>
      </c>
      <c r="D10" s="98" t="s">
        <v>394</v>
      </c>
      <c r="E10" s="130" t="s">
        <v>325</v>
      </c>
      <c r="F10" s="129" t="s">
        <v>514</v>
      </c>
      <c r="G10" s="160"/>
      <c r="H10" s="101"/>
      <c r="I10" s="102"/>
      <c r="J10" s="103"/>
      <c r="K10" s="7">
        <f t="shared" si="4"/>
        <v>7</v>
      </c>
      <c r="L10" s="93" t="str">
        <f t="shared" si="5"/>
        <v>3568</v>
      </c>
      <c r="M10" s="94" t="str">
        <f t="shared" si="0"/>
        <v>เด็กหญิงนรีกานต์  สงวนทรัพย์</v>
      </c>
      <c r="N10" s="104" t="s">
        <v>326</v>
      </c>
      <c r="O10" s="104" t="s">
        <v>150</v>
      </c>
      <c r="P10" s="94" t="s">
        <v>27</v>
      </c>
      <c r="Q10" s="164" t="s">
        <v>27</v>
      </c>
      <c r="R10" s="153">
        <v>41230</v>
      </c>
      <c r="S10" s="104" t="s">
        <v>395</v>
      </c>
      <c r="T10" s="95" t="str">
        <f t="shared" si="1"/>
        <v>8แม่ใจ</v>
      </c>
      <c r="V10" s="94" t="str">
        <f t="shared" si="2"/>
        <v>เด็กหญิงนรีกานต์</v>
      </c>
      <c r="W10" s="95" t="str">
        <f t="shared" si="3"/>
        <v>สงวนทรัพย์</v>
      </c>
    </row>
    <row r="11" spans="1:24" s="95" customFormat="1">
      <c r="A11" s="96">
        <v>8</v>
      </c>
      <c r="B11" s="93" t="s">
        <v>505</v>
      </c>
      <c r="C11" s="97" t="s">
        <v>37</v>
      </c>
      <c r="D11" s="98" t="s">
        <v>396</v>
      </c>
      <c r="E11" s="130" t="s">
        <v>397</v>
      </c>
      <c r="F11" s="129" t="s">
        <v>515</v>
      </c>
      <c r="G11" s="150"/>
      <c r="H11" s="101"/>
      <c r="I11" s="102"/>
      <c r="J11" s="103"/>
      <c r="K11" s="7">
        <f t="shared" si="4"/>
        <v>8</v>
      </c>
      <c r="L11" s="93" t="str">
        <f t="shared" si="5"/>
        <v>3462</v>
      </c>
      <c r="M11" s="94" t="str">
        <f t="shared" si="0"/>
        <v>เด็กหญิงนันทรัตน์  ชุมภูหมุด</v>
      </c>
      <c r="N11" s="104" t="s">
        <v>19</v>
      </c>
      <c r="O11" s="104" t="s">
        <v>25</v>
      </c>
      <c r="P11" s="94" t="s">
        <v>26</v>
      </c>
      <c r="Q11" s="164" t="s">
        <v>27</v>
      </c>
      <c r="R11" s="153">
        <v>41393</v>
      </c>
      <c r="S11" s="104" t="s">
        <v>398</v>
      </c>
      <c r="T11" s="95" t="str">
        <f t="shared" si="1"/>
        <v>3บ้านเหล่า</v>
      </c>
      <c r="V11" s="94" t="str">
        <f t="shared" si="2"/>
        <v>เด็กหญิงนันทรัตน์</v>
      </c>
      <c r="W11" s="95" t="str">
        <f t="shared" si="3"/>
        <v>ชุมภูหมุด</v>
      </c>
    </row>
    <row r="12" spans="1:24" s="95" customFormat="1">
      <c r="A12" s="96">
        <v>9</v>
      </c>
      <c r="B12" s="93" t="s">
        <v>506</v>
      </c>
      <c r="C12" s="97" t="s">
        <v>37</v>
      </c>
      <c r="D12" s="98" t="s">
        <v>399</v>
      </c>
      <c r="E12" s="130" t="s">
        <v>168</v>
      </c>
      <c r="F12" s="129" t="s">
        <v>516</v>
      </c>
      <c r="G12" s="150"/>
      <c r="H12" s="101"/>
      <c r="I12" s="102"/>
      <c r="J12" s="103"/>
      <c r="K12" s="7">
        <f t="shared" si="4"/>
        <v>9</v>
      </c>
      <c r="L12" s="93" t="str">
        <f t="shared" si="5"/>
        <v>3463</v>
      </c>
      <c r="M12" s="94" t="str">
        <f t="shared" si="0"/>
        <v>เด็กหญิงนิภาพร  ทองหล่อ</v>
      </c>
      <c r="N12" s="104" t="s">
        <v>377</v>
      </c>
      <c r="O12" s="104" t="s">
        <v>41</v>
      </c>
      <c r="P12" s="94" t="s">
        <v>26</v>
      </c>
      <c r="Q12" s="164" t="s">
        <v>27</v>
      </c>
      <c r="R12" s="153">
        <v>41224</v>
      </c>
      <c r="S12" s="104"/>
      <c r="T12" s="95" t="str">
        <f t="shared" si="1"/>
        <v>2บ้านเหล่า</v>
      </c>
      <c r="V12" s="94" t="str">
        <f t="shared" si="2"/>
        <v>เด็กหญิงนิภาพร</v>
      </c>
      <c r="W12" s="95" t="str">
        <f t="shared" si="3"/>
        <v>ทองหล่อ</v>
      </c>
    </row>
    <row r="13" spans="1:24" s="95" customFormat="1">
      <c r="A13" s="96">
        <v>10</v>
      </c>
      <c r="B13" s="93" t="s">
        <v>507</v>
      </c>
      <c r="C13" s="97" t="s">
        <v>37</v>
      </c>
      <c r="D13" s="98" t="s">
        <v>400</v>
      </c>
      <c r="E13" s="130" t="s">
        <v>135</v>
      </c>
      <c r="F13" s="129" t="s">
        <v>517</v>
      </c>
      <c r="G13" s="150"/>
      <c r="H13" s="101"/>
      <c r="I13" s="102"/>
      <c r="J13" s="103"/>
      <c r="K13" s="7">
        <f t="shared" si="4"/>
        <v>10</v>
      </c>
      <c r="L13" s="93" t="str">
        <f t="shared" si="5"/>
        <v>3464</v>
      </c>
      <c r="M13" s="94" t="str">
        <f t="shared" si="0"/>
        <v>เด็กหญิงปณิตรา  ชุมภู</v>
      </c>
      <c r="N13" s="104" t="s">
        <v>136</v>
      </c>
      <c r="O13" s="104" t="s">
        <v>45</v>
      </c>
      <c r="P13" s="94" t="s">
        <v>26</v>
      </c>
      <c r="Q13" s="164" t="s">
        <v>27</v>
      </c>
      <c r="R13" s="153">
        <v>41388</v>
      </c>
      <c r="S13" s="104" t="s">
        <v>401</v>
      </c>
      <c r="T13" s="95" t="str">
        <f t="shared" si="1"/>
        <v>4บ้านเหล่า</v>
      </c>
      <c r="V13" s="94" t="str">
        <f t="shared" si="2"/>
        <v>เด็กหญิงปณิตรา</v>
      </c>
      <c r="W13" s="95" t="str">
        <f t="shared" si="3"/>
        <v>ชุมภู</v>
      </c>
    </row>
    <row r="14" spans="1:24" s="95" customFormat="1" ht="21" customHeight="1">
      <c r="A14" s="96">
        <v>11</v>
      </c>
      <c r="B14" s="93" t="s">
        <v>508</v>
      </c>
      <c r="C14" s="97" t="s">
        <v>37</v>
      </c>
      <c r="D14" s="98" t="s">
        <v>402</v>
      </c>
      <c r="E14" s="130" t="s">
        <v>323</v>
      </c>
      <c r="F14" s="129" t="s">
        <v>518</v>
      </c>
      <c r="G14" s="150"/>
      <c r="H14" s="101"/>
      <c r="I14" s="102"/>
      <c r="J14" s="103"/>
      <c r="K14" s="7">
        <f t="shared" si="4"/>
        <v>11</v>
      </c>
      <c r="L14" s="93" t="str">
        <f t="shared" si="5"/>
        <v>3465</v>
      </c>
      <c r="M14" s="94" t="str">
        <f t="shared" si="0"/>
        <v>เด็กหญิงพิชชา  ป๊อกบุญเรือง</v>
      </c>
      <c r="N14" s="104" t="s">
        <v>324</v>
      </c>
      <c r="O14" s="104" t="s">
        <v>41</v>
      </c>
      <c r="P14" s="94" t="s">
        <v>26</v>
      </c>
      <c r="Q14" s="164" t="s">
        <v>27</v>
      </c>
      <c r="R14" s="161">
        <v>41153</v>
      </c>
      <c r="S14" s="105" t="s">
        <v>327</v>
      </c>
      <c r="T14" s="95" t="str">
        <f t="shared" si="1"/>
        <v>2บ้านเหล่า</v>
      </c>
      <c r="V14" s="94" t="str">
        <f t="shared" si="2"/>
        <v>เด็กหญิงพิชชา</v>
      </c>
      <c r="W14" s="95" t="str">
        <f t="shared" si="3"/>
        <v>ป๊อกบุญเรือง</v>
      </c>
    </row>
    <row r="15" spans="1:24" s="95" customFormat="1">
      <c r="A15" s="102"/>
      <c r="B15" s="123"/>
      <c r="C15" s="123"/>
      <c r="D15" s="123"/>
      <c r="E15" s="123"/>
      <c r="F15" s="124"/>
      <c r="G15" s="159"/>
      <c r="H15" s="102"/>
      <c r="I15" s="102"/>
      <c r="J15" s="102"/>
      <c r="P15" s="125"/>
      <c r="Q15" s="155"/>
      <c r="R15" s="124"/>
    </row>
    <row r="16" spans="1:24" s="95" customFormat="1">
      <c r="A16" s="102"/>
      <c r="B16" s="123"/>
      <c r="C16" s="123"/>
      <c r="D16" s="123"/>
      <c r="E16" s="123"/>
      <c r="F16" s="124"/>
      <c r="G16" s="159"/>
      <c r="H16" s="102"/>
      <c r="I16" s="102"/>
      <c r="J16" s="102"/>
      <c r="Q16" s="125"/>
      <c r="R16" s="155"/>
      <c r="S16" s="124"/>
    </row>
    <row r="17" spans="1:30" s="95" customFormat="1">
      <c r="A17" s="102"/>
      <c r="B17" s="123"/>
      <c r="C17" s="123"/>
      <c r="D17" s="123"/>
      <c r="E17" s="123"/>
      <c r="F17" s="124"/>
      <c r="G17" s="159"/>
      <c r="H17" s="102"/>
      <c r="I17" s="102"/>
      <c r="J17" s="102"/>
      <c r="Q17" s="125"/>
      <c r="R17" s="155"/>
      <c r="S17" s="124"/>
    </row>
    <row r="18" spans="1:30" s="95" customFormat="1">
      <c r="A18" s="102"/>
      <c r="B18" s="123"/>
      <c r="C18" s="123"/>
      <c r="D18" s="123"/>
      <c r="E18" s="123"/>
      <c r="F18" s="124"/>
      <c r="G18" s="159"/>
      <c r="H18" s="102"/>
      <c r="I18" s="102"/>
      <c r="J18" s="102"/>
      <c r="Q18" s="125"/>
      <c r="R18" s="155"/>
      <c r="S18" s="124"/>
    </row>
    <row r="19" spans="1:30" s="95" customFormat="1">
      <c r="A19" s="102"/>
      <c r="B19" s="123"/>
      <c r="C19" s="123"/>
      <c r="D19" s="123"/>
      <c r="E19" s="123"/>
      <c r="F19" s="124"/>
      <c r="G19" s="159"/>
      <c r="H19" s="102"/>
      <c r="I19" s="102"/>
      <c r="J19" s="102"/>
      <c r="Q19" s="125"/>
      <c r="R19" s="155"/>
      <c r="S19" s="124"/>
    </row>
    <row r="20" spans="1:30" s="95" customFormat="1">
      <c r="A20" s="102"/>
      <c r="B20" s="123"/>
      <c r="C20" s="123"/>
      <c r="D20" s="123"/>
      <c r="E20" s="123"/>
      <c r="F20" s="124"/>
      <c r="G20" s="159"/>
      <c r="H20" s="102"/>
      <c r="I20" s="102"/>
      <c r="J20" s="102"/>
      <c r="Q20" s="125"/>
      <c r="R20" s="155"/>
      <c r="S20" s="124"/>
    </row>
    <row r="21" spans="1:30" s="95" customFormat="1">
      <c r="A21" s="102"/>
      <c r="B21" s="123"/>
      <c r="C21" s="123"/>
      <c r="D21" s="123"/>
      <c r="E21" s="123"/>
      <c r="F21" s="124"/>
      <c r="G21" s="159"/>
      <c r="H21" s="102"/>
      <c r="I21" s="102"/>
      <c r="J21" s="102"/>
      <c r="Q21" s="125"/>
      <c r="R21" s="155"/>
      <c r="S21" s="124"/>
    </row>
    <row r="22" spans="1:30" s="95" customFormat="1">
      <c r="A22" s="102"/>
      <c r="B22" s="123"/>
      <c r="C22" s="123"/>
      <c r="D22" s="123"/>
      <c r="E22" s="123"/>
      <c r="F22" s="124"/>
      <c r="G22" s="159"/>
      <c r="H22" s="102"/>
      <c r="I22" s="102"/>
      <c r="J22" s="102"/>
      <c r="Q22" s="125"/>
      <c r="R22" s="155"/>
      <c r="S22" s="124"/>
    </row>
    <row r="23" spans="1:30" s="95" customFormat="1">
      <c r="A23" s="102"/>
      <c r="B23" s="123"/>
      <c r="C23" s="123"/>
      <c r="D23" s="123"/>
      <c r="E23" s="123"/>
      <c r="F23" s="124"/>
      <c r="G23" s="159"/>
      <c r="H23" s="102"/>
      <c r="I23" s="102"/>
      <c r="J23" s="102"/>
      <c r="Q23" s="125"/>
      <c r="R23" s="155"/>
      <c r="S23" s="124"/>
    </row>
    <row r="24" spans="1:30" s="95" customFormat="1">
      <c r="A24" s="102"/>
      <c r="B24" s="123"/>
      <c r="C24" s="123"/>
      <c r="D24" s="123"/>
      <c r="E24" s="123"/>
      <c r="F24" s="124"/>
      <c r="G24" s="159"/>
      <c r="H24" s="102"/>
      <c r="I24" s="102"/>
      <c r="J24" s="102"/>
      <c r="Q24" s="125"/>
      <c r="R24" s="155"/>
      <c r="S24" s="124"/>
    </row>
    <row r="25" spans="1:30" s="95" customFormat="1">
      <c r="A25" s="102"/>
      <c r="B25" s="123"/>
      <c r="C25" s="123"/>
      <c r="D25" s="123"/>
      <c r="E25" s="123"/>
      <c r="F25" s="124"/>
      <c r="G25" s="102"/>
      <c r="H25" s="102"/>
      <c r="I25" s="102"/>
      <c r="J25" s="102"/>
      <c r="Q25" s="125"/>
      <c r="R25" s="155"/>
      <c r="S25" s="124"/>
    </row>
    <row r="26" spans="1:30" ht="21" customHeight="1">
      <c r="D26" s="75" t="s">
        <v>54</v>
      </c>
      <c r="E26" s="73"/>
      <c r="F26" s="73"/>
      <c r="S26" s="70"/>
      <c r="V26" s="215" t="s">
        <v>55</v>
      </c>
      <c r="W26" s="216" t="s">
        <v>56</v>
      </c>
      <c r="X26" s="216"/>
      <c r="Y26" s="216"/>
      <c r="Z26" s="216"/>
      <c r="AA26" s="216"/>
      <c r="AB26" s="216"/>
      <c r="AC26" s="217" t="s">
        <v>57</v>
      </c>
      <c r="AD26" s="211" t="s">
        <v>58</v>
      </c>
    </row>
    <row r="27" spans="1:30" ht="21" customHeight="1">
      <c r="D27" s="2" t="s">
        <v>59</v>
      </c>
      <c r="E27" s="2" t="s">
        <v>60</v>
      </c>
      <c r="F27" s="2" t="s">
        <v>58</v>
      </c>
      <c r="S27" s="70"/>
      <c r="V27" s="215"/>
      <c r="W27" s="60" t="s">
        <v>61</v>
      </c>
      <c r="X27" s="60" t="s">
        <v>62</v>
      </c>
      <c r="Y27" s="60" t="s">
        <v>63</v>
      </c>
      <c r="Z27" s="60" t="s">
        <v>64</v>
      </c>
      <c r="AA27" s="60" t="s">
        <v>65</v>
      </c>
      <c r="AB27" s="60" t="s">
        <v>66</v>
      </c>
      <c r="AC27" s="218"/>
      <c r="AD27" s="212"/>
    </row>
    <row r="28" spans="1:30" ht="21" customHeight="1">
      <c r="D28" s="2">
        <f>COUNTIF(C4:C28,"เด็กชาย")</f>
        <v>4</v>
      </c>
      <c r="E28" s="2">
        <f>COUNTIF(C4:C28,"เด็กหญิง")</f>
        <v>7</v>
      </c>
      <c r="F28" s="2">
        <f>SUBTOTAL(9,D28:E28)</f>
        <v>11</v>
      </c>
      <c r="S28" s="1"/>
      <c r="V28" s="76"/>
      <c r="W28" s="77">
        <f t="shared" ref="W28:AB28" si="6">COUNTIF($T4:$T28,W27)</f>
        <v>0</v>
      </c>
      <c r="X28" s="77">
        <f t="shared" si="6"/>
        <v>3</v>
      </c>
      <c r="Y28" s="77">
        <f t="shared" si="6"/>
        <v>1</v>
      </c>
      <c r="Z28" s="77">
        <f t="shared" si="6"/>
        <v>2</v>
      </c>
      <c r="AA28" s="77">
        <f t="shared" si="6"/>
        <v>2</v>
      </c>
      <c r="AB28" s="77">
        <f t="shared" si="6"/>
        <v>0</v>
      </c>
      <c r="AC28" s="77">
        <f>COUNTA($T4:$T28)-SUM(W28:AB28)</f>
        <v>3</v>
      </c>
      <c r="AD28" s="77">
        <f>SUBTOTAL(9,W28:AC28)</f>
        <v>11</v>
      </c>
    </row>
    <row r="29" spans="1:30" ht="21" customHeight="1">
      <c r="S29" s="70"/>
    </row>
  </sheetData>
  <sheetProtection formatCells="0" insertRows="0" sort="0" autoFilter="0"/>
  <autoFilter ref="A3:S3" xr:uid="{00000000-0001-0000-0700-000000000000}">
    <sortState xmlns:xlrd2="http://schemas.microsoft.com/office/spreadsheetml/2017/richdata2" ref="A4:S15">
      <sortCondition ref="C3"/>
    </sortState>
  </autoFilter>
  <sortState xmlns:xlrd2="http://schemas.microsoft.com/office/spreadsheetml/2017/richdata2" ref="A4:G12">
    <sortCondition ref="C4:C12"/>
    <sortCondition ref="D4:D12"/>
  </sortState>
  <mergeCells count="7">
    <mergeCell ref="AD26:AD27"/>
    <mergeCell ref="A1:G1"/>
    <mergeCell ref="K1:S1"/>
    <mergeCell ref="A2:G2"/>
    <mergeCell ref="V26:V27"/>
    <mergeCell ref="W26:AB26"/>
    <mergeCell ref="AC26:AC27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8"/>
  <sheetViews>
    <sheetView tabSelected="1" view="pageLayout" zoomScale="70" zoomScaleNormal="100" zoomScalePageLayoutView="70" workbookViewId="0">
      <selection activeCell="D3" sqref="D3"/>
    </sheetView>
  </sheetViews>
  <sheetFormatPr defaultColWidth="8.75" defaultRowHeight="21"/>
  <cols>
    <col min="1" max="1" width="32.25" style="58" customWidth="1"/>
    <col min="2" max="4" width="12.375" style="59" customWidth="1"/>
    <col min="5" max="5" width="8.875" style="59" customWidth="1"/>
    <col min="6" max="6" width="25.75" style="58" customWidth="1"/>
    <col min="7" max="12" width="6.625" style="58" customWidth="1"/>
    <col min="13" max="13" width="8.5" style="58" customWidth="1"/>
    <col min="14" max="14" width="6.625" style="58" customWidth="1"/>
    <col min="15" max="15" width="4.375" style="58" customWidth="1"/>
    <col min="16" max="16" width="18.625" style="58" customWidth="1"/>
    <col min="17" max="19" width="9.875" style="58" customWidth="1"/>
    <col min="20" max="20" width="15.875" style="58" customWidth="1"/>
    <col min="21" max="21" width="12.125" style="58" customWidth="1"/>
    <col min="22" max="22" width="4.375" style="58" customWidth="1"/>
    <col min="23" max="23" width="18.625" style="58" customWidth="1"/>
    <col min="24" max="26" width="9.875" style="58" customWidth="1"/>
    <col min="27" max="27" width="15.875" style="58" customWidth="1"/>
    <col min="28" max="28" width="12.125" style="58" customWidth="1"/>
    <col min="29" max="16384" width="8.75" style="1"/>
  </cols>
  <sheetData>
    <row r="1" spans="1:28" ht="24.75" customHeight="1">
      <c r="O1" s="9"/>
      <c r="P1" s="9"/>
      <c r="R1" s="10"/>
      <c r="S1" s="10"/>
      <c r="T1" s="11"/>
      <c r="U1" s="11"/>
      <c r="V1" s="9"/>
      <c r="W1" s="9"/>
      <c r="Y1" s="10"/>
      <c r="Z1" s="10"/>
      <c r="AA1" s="11"/>
      <c r="AB1" s="11"/>
    </row>
    <row r="2" spans="1:28" s="92" customFormat="1" ht="24.75" customHeight="1">
      <c r="A2" s="86"/>
      <c r="B2" s="146" t="s">
        <v>578</v>
      </c>
      <c r="C2" s="87"/>
      <c r="D2" s="87"/>
      <c r="E2" s="87"/>
      <c r="F2" s="86"/>
      <c r="G2" s="86"/>
      <c r="H2" s="86"/>
      <c r="I2" s="87" t="str">
        <f>B2</f>
        <v>ข้อมูลจำนวนนักเรียนโรงเรียนบ้านเหล่า  ปีการศึกษา 2567</v>
      </c>
      <c r="J2" s="86"/>
      <c r="K2" s="86"/>
      <c r="L2" s="86"/>
      <c r="M2" s="86"/>
      <c r="N2" s="86"/>
      <c r="O2" s="88"/>
      <c r="P2" s="89"/>
      <c r="Q2" s="90"/>
      <c r="R2" s="90" t="s">
        <v>328</v>
      </c>
      <c r="S2" s="90"/>
      <c r="T2" s="89"/>
      <c r="U2" s="89"/>
      <c r="V2" s="88"/>
      <c r="W2" s="88"/>
      <c r="X2" s="90"/>
      <c r="Y2" s="90" t="s">
        <v>329</v>
      </c>
      <c r="Z2" s="91"/>
      <c r="AA2" s="89"/>
      <c r="AB2" s="89"/>
    </row>
    <row r="3" spans="1:28" s="92" customFormat="1" ht="24.75" customHeight="1">
      <c r="A3" s="86"/>
      <c r="B3" s="146" t="s">
        <v>616</v>
      </c>
      <c r="C3" s="87"/>
      <c r="D3" s="87"/>
      <c r="E3" s="87"/>
      <c r="F3" s="86"/>
      <c r="G3" s="86"/>
      <c r="H3" s="86"/>
      <c r="I3" s="87" t="str">
        <f>B3</f>
        <v>ณ วันที่  2 กันยายน 2567</v>
      </c>
      <c r="J3" s="86"/>
      <c r="K3" s="86"/>
      <c r="L3" s="86"/>
      <c r="M3" s="86"/>
      <c r="N3" s="86"/>
      <c r="O3" s="88"/>
      <c r="P3" s="89"/>
      <c r="Q3" s="90"/>
      <c r="R3" s="147" t="s">
        <v>330</v>
      </c>
      <c r="S3" s="90"/>
      <c r="T3" s="89"/>
      <c r="U3" s="89"/>
      <c r="V3" s="88"/>
      <c r="W3" s="88"/>
      <c r="X3" s="90"/>
      <c r="Y3" s="90" t="s">
        <v>331</v>
      </c>
      <c r="Z3" s="91"/>
      <c r="AA3" s="89"/>
      <c r="AB3" s="89"/>
    </row>
    <row r="4" spans="1:28" ht="24.75" customHeight="1">
      <c r="O4" s="9"/>
      <c r="P4" s="219"/>
      <c r="Q4" s="219"/>
      <c r="R4" s="219"/>
      <c r="S4" s="219"/>
      <c r="T4" s="11"/>
      <c r="U4" s="11"/>
      <c r="V4" s="9"/>
      <c r="W4" s="219"/>
      <c r="X4" s="219"/>
      <c r="Y4" s="219"/>
      <c r="Z4" s="219"/>
      <c r="AA4" s="11"/>
      <c r="AB4" s="11"/>
    </row>
    <row r="5" spans="1:28" ht="24.75" customHeight="1">
      <c r="A5" s="216" t="s">
        <v>332</v>
      </c>
      <c r="B5" s="216" t="s">
        <v>333</v>
      </c>
      <c r="C5" s="216"/>
      <c r="D5" s="216"/>
      <c r="E5" s="215" t="s">
        <v>334</v>
      </c>
      <c r="F5" s="216" t="s">
        <v>55</v>
      </c>
      <c r="G5" s="222" t="s">
        <v>56</v>
      </c>
      <c r="H5" s="222"/>
      <c r="I5" s="222"/>
      <c r="J5" s="222"/>
      <c r="K5" s="222"/>
      <c r="L5" s="222"/>
      <c r="M5" s="221" t="s">
        <v>57</v>
      </c>
      <c r="N5" s="216" t="s">
        <v>58</v>
      </c>
      <c r="O5" s="12"/>
      <c r="P5" s="220" t="s">
        <v>332</v>
      </c>
      <c r="Q5" s="220" t="s">
        <v>333</v>
      </c>
      <c r="R5" s="220"/>
      <c r="S5" s="220"/>
      <c r="T5" s="14" t="s">
        <v>335</v>
      </c>
      <c r="U5" s="15" t="s">
        <v>336</v>
      </c>
      <c r="V5" s="12"/>
      <c r="W5" s="220" t="s">
        <v>332</v>
      </c>
      <c r="X5" s="220" t="s">
        <v>333</v>
      </c>
      <c r="Y5" s="220"/>
      <c r="Z5" s="220"/>
      <c r="AA5" s="14" t="s">
        <v>337</v>
      </c>
      <c r="AB5" s="15" t="s">
        <v>336</v>
      </c>
    </row>
    <row r="6" spans="1:28" ht="24.75" customHeight="1">
      <c r="A6" s="216"/>
      <c r="B6" s="60" t="s">
        <v>338</v>
      </c>
      <c r="C6" s="60" t="s">
        <v>339</v>
      </c>
      <c r="D6" s="60" t="s">
        <v>58</v>
      </c>
      <c r="E6" s="215"/>
      <c r="F6" s="216"/>
      <c r="G6" s="61" t="s">
        <v>340</v>
      </c>
      <c r="H6" s="61" t="s">
        <v>341</v>
      </c>
      <c r="I6" s="61" t="s">
        <v>342</v>
      </c>
      <c r="J6" s="61" t="s">
        <v>343</v>
      </c>
      <c r="K6" s="61" t="s">
        <v>344</v>
      </c>
      <c r="L6" s="61" t="s">
        <v>345</v>
      </c>
      <c r="M6" s="221"/>
      <c r="N6" s="216"/>
      <c r="O6" s="12"/>
      <c r="P6" s="220"/>
      <c r="Q6" s="13" t="s">
        <v>59</v>
      </c>
      <c r="R6" s="13" t="s">
        <v>60</v>
      </c>
      <c r="S6" s="13" t="s">
        <v>58</v>
      </c>
      <c r="T6" s="16" t="s">
        <v>346</v>
      </c>
      <c r="U6" s="16"/>
      <c r="V6" s="12"/>
      <c r="W6" s="220"/>
      <c r="X6" s="13" t="s">
        <v>59</v>
      </c>
      <c r="Y6" s="13" t="s">
        <v>60</v>
      </c>
      <c r="Z6" s="13" t="s">
        <v>58</v>
      </c>
      <c r="AA6" s="16" t="s">
        <v>346</v>
      </c>
      <c r="AB6" s="16"/>
    </row>
    <row r="7" spans="1:28" ht="24.75" customHeight="1">
      <c r="A7" s="62" t="s">
        <v>347</v>
      </c>
      <c r="B7" s="63">
        <f>อ.1!D13</f>
        <v>1</v>
      </c>
      <c r="C7" s="63">
        <f>อ.1!E13</f>
        <v>0</v>
      </c>
      <c r="D7" s="63">
        <f>อ.1!F13</f>
        <v>1</v>
      </c>
      <c r="E7" s="63">
        <v>1</v>
      </c>
      <c r="F7" s="181" t="str">
        <f>A7</f>
        <v>อนุบาลปีที่ 1</v>
      </c>
      <c r="G7" s="183">
        <f>อ.1!W13</f>
        <v>0</v>
      </c>
      <c r="H7" s="183">
        <f>อ.1!X13</f>
        <v>0</v>
      </c>
      <c r="I7" s="183">
        <f>อ.1!Y13</f>
        <v>0</v>
      </c>
      <c r="J7" s="183">
        <f>อ.1!Z13</f>
        <v>0</v>
      </c>
      <c r="K7" s="183">
        <f>อ.1!AA13</f>
        <v>1</v>
      </c>
      <c r="L7" s="183">
        <f>อ.1!AB13</f>
        <v>0</v>
      </c>
      <c r="M7" s="183">
        <f>อ.1!AC13</f>
        <v>0</v>
      </c>
      <c r="N7" s="183">
        <f>อ.1!AD13</f>
        <v>1</v>
      </c>
      <c r="O7" s="12"/>
      <c r="P7" s="180"/>
      <c r="Q7" s="180"/>
      <c r="R7" s="180"/>
      <c r="S7" s="180"/>
      <c r="T7" s="19"/>
      <c r="U7" s="16"/>
      <c r="V7" s="12"/>
      <c r="W7" s="180"/>
      <c r="X7" s="180"/>
      <c r="Y7" s="180"/>
      <c r="Z7" s="180"/>
      <c r="AA7" s="19"/>
      <c r="AB7" s="16"/>
    </row>
    <row r="8" spans="1:28" ht="24.75" customHeight="1">
      <c r="A8" s="62" t="s">
        <v>349</v>
      </c>
      <c r="B8" s="63">
        <f>อ.2!D23</f>
        <v>7</v>
      </c>
      <c r="C8" s="63">
        <f>อ.2!E23</f>
        <v>4</v>
      </c>
      <c r="D8" s="63">
        <f>B8+C8</f>
        <v>11</v>
      </c>
      <c r="E8" s="63">
        <v>1</v>
      </c>
      <c r="F8" s="181" t="str">
        <f t="shared" ref="F8:F15" si="0">A8</f>
        <v>อนุบาลปีที่ 2</v>
      </c>
      <c r="G8" s="63">
        <f>อ.2!W23</f>
        <v>0</v>
      </c>
      <c r="H8" s="63">
        <f>อ.2!X23</f>
        <v>4</v>
      </c>
      <c r="I8" s="63">
        <f>อ.2!Y23</f>
        <v>3</v>
      </c>
      <c r="J8" s="63">
        <f>อ.2!Z23</f>
        <v>2</v>
      </c>
      <c r="K8" s="63">
        <f>อ.2!AA23</f>
        <v>1</v>
      </c>
      <c r="L8" s="63">
        <f>อ.2!AB23</f>
        <v>0</v>
      </c>
      <c r="M8" s="63">
        <f>อ.2!AC23</f>
        <v>1</v>
      </c>
      <c r="N8" s="63">
        <f>อ.2!AD23</f>
        <v>11</v>
      </c>
      <c r="O8" s="12"/>
      <c r="P8" s="17" t="s">
        <v>348</v>
      </c>
      <c r="Q8" s="13">
        <f>B8</f>
        <v>7</v>
      </c>
      <c r="R8" s="13">
        <f>C8</f>
        <v>4</v>
      </c>
      <c r="S8" s="18">
        <f t="shared" ref="S8:S17" si="1">SUM(Q8:R8)</f>
        <v>11</v>
      </c>
      <c r="T8" s="19">
        <v>145</v>
      </c>
      <c r="U8" s="20">
        <f>S8*T8</f>
        <v>1595</v>
      </c>
      <c r="V8" s="12"/>
      <c r="W8" s="17" t="s">
        <v>348</v>
      </c>
      <c r="X8" s="13">
        <f>Q8</f>
        <v>7</v>
      </c>
      <c r="Y8" s="13">
        <f>R8</f>
        <v>4</v>
      </c>
      <c r="Z8" s="18">
        <f t="shared" ref="Z8:Z17" si="2">SUM(X8:Y8)</f>
        <v>11</v>
      </c>
      <c r="AA8" s="19">
        <v>325</v>
      </c>
      <c r="AB8" s="20">
        <f>Z8*AA8</f>
        <v>3575</v>
      </c>
    </row>
    <row r="9" spans="1:28" ht="24.75" customHeight="1">
      <c r="A9" s="62" t="s">
        <v>351</v>
      </c>
      <c r="B9" s="63">
        <f>อ.3!D26</f>
        <v>6</v>
      </c>
      <c r="C9" s="63">
        <f>อ.3!E26</f>
        <v>7</v>
      </c>
      <c r="D9" s="63">
        <f t="shared" ref="D9:D14" si="3">B9+C9</f>
        <v>13</v>
      </c>
      <c r="E9" s="63">
        <v>1</v>
      </c>
      <c r="F9" s="181" t="str">
        <f t="shared" si="0"/>
        <v>อนุบาลปีที่ 3</v>
      </c>
      <c r="G9" s="63">
        <f>อ.3!W26</f>
        <v>1</v>
      </c>
      <c r="H9" s="63">
        <f>อ.3!X26</f>
        <v>3</v>
      </c>
      <c r="I9" s="63">
        <f>อ.3!Y26</f>
        <v>1</v>
      </c>
      <c r="J9" s="63">
        <f>อ.3!Z26</f>
        <v>2</v>
      </c>
      <c r="K9" s="63">
        <f>อ.3!AA26</f>
        <v>2</v>
      </c>
      <c r="L9" s="63">
        <f>อ.3!AB26</f>
        <v>2</v>
      </c>
      <c r="M9" s="63">
        <f>อ.3!AC26</f>
        <v>2</v>
      </c>
      <c r="N9" s="63">
        <f>อ.3!AD26</f>
        <v>13</v>
      </c>
      <c r="O9" s="21"/>
      <c r="P9" s="17" t="s">
        <v>350</v>
      </c>
      <c r="Q9" s="13">
        <f t="shared" ref="Q9:R10" si="4">B9</f>
        <v>6</v>
      </c>
      <c r="R9" s="13">
        <f t="shared" si="4"/>
        <v>7</v>
      </c>
      <c r="S9" s="18">
        <f t="shared" si="1"/>
        <v>13</v>
      </c>
      <c r="T9" s="22">
        <v>145</v>
      </c>
      <c r="U9" s="20">
        <f>S9*T9</f>
        <v>1885</v>
      </c>
      <c r="V9" s="21"/>
      <c r="W9" s="17" t="s">
        <v>350</v>
      </c>
      <c r="X9" s="13">
        <f t="shared" ref="X9:Y10" si="5">Q9</f>
        <v>6</v>
      </c>
      <c r="Y9" s="13">
        <f t="shared" si="5"/>
        <v>7</v>
      </c>
      <c r="Z9" s="18">
        <f t="shared" si="2"/>
        <v>13</v>
      </c>
      <c r="AA9" s="22">
        <v>325</v>
      </c>
      <c r="AB9" s="20">
        <f>Z9*AA9</f>
        <v>4225</v>
      </c>
    </row>
    <row r="10" spans="1:28" ht="24.75" customHeight="1">
      <c r="A10" s="62" t="s">
        <v>353</v>
      </c>
      <c r="B10" s="63">
        <f>ป.1!D23</f>
        <v>5</v>
      </c>
      <c r="C10" s="63">
        <f>ป.1!E23</f>
        <v>7</v>
      </c>
      <c r="D10" s="63">
        <f t="shared" si="3"/>
        <v>12</v>
      </c>
      <c r="E10" s="63">
        <v>1</v>
      </c>
      <c r="F10" s="181" t="str">
        <f t="shared" si="0"/>
        <v>ประถมศึกษาปีที่ 1</v>
      </c>
      <c r="G10" s="63">
        <f>ป.1!W23</f>
        <v>0</v>
      </c>
      <c r="H10" s="63">
        <f>ป.1!X23</f>
        <v>3</v>
      </c>
      <c r="I10" s="63">
        <f>ป.1!Y23</f>
        <v>3</v>
      </c>
      <c r="J10" s="63">
        <f>ป.1!Z23</f>
        <v>2</v>
      </c>
      <c r="K10" s="63">
        <f>ป.1!AA23</f>
        <v>1</v>
      </c>
      <c r="L10" s="63">
        <f>ป.1!AB23</f>
        <v>2</v>
      </c>
      <c r="M10" s="63">
        <f>ป.1!AC23</f>
        <v>1</v>
      </c>
      <c r="N10" s="63">
        <f>ป.1!AD23</f>
        <v>12</v>
      </c>
      <c r="O10" s="21"/>
      <c r="P10" s="17" t="s">
        <v>352</v>
      </c>
      <c r="Q10" s="13">
        <f t="shared" si="4"/>
        <v>5</v>
      </c>
      <c r="R10" s="13">
        <f t="shared" si="4"/>
        <v>7</v>
      </c>
      <c r="S10" s="18">
        <f t="shared" si="1"/>
        <v>12</v>
      </c>
      <c r="T10" s="23">
        <v>145</v>
      </c>
      <c r="U10" s="20">
        <f t="shared" ref="U10:U16" si="6">S10*T10</f>
        <v>1740</v>
      </c>
      <c r="V10" s="21"/>
      <c r="W10" s="17" t="s">
        <v>352</v>
      </c>
      <c r="X10" s="13">
        <f t="shared" si="5"/>
        <v>5</v>
      </c>
      <c r="Y10" s="13">
        <f t="shared" si="5"/>
        <v>7</v>
      </c>
      <c r="Z10" s="18">
        <f t="shared" si="2"/>
        <v>12</v>
      </c>
      <c r="AA10" s="23">
        <v>325</v>
      </c>
      <c r="AB10" s="20">
        <f t="shared" ref="AB10" si="7">Z10*AA10</f>
        <v>3900</v>
      </c>
    </row>
    <row r="11" spans="1:28" ht="24.75" customHeight="1">
      <c r="A11" s="62" t="s">
        <v>355</v>
      </c>
      <c r="B11" s="63">
        <f>ป.2!D27</f>
        <v>6</v>
      </c>
      <c r="C11" s="63">
        <f>ป.2!E27</f>
        <v>5</v>
      </c>
      <c r="D11" s="63">
        <f t="shared" si="3"/>
        <v>11</v>
      </c>
      <c r="E11" s="63">
        <v>1</v>
      </c>
      <c r="F11" s="181" t="str">
        <f t="shared" si="0"/>
        <v>ประถมศึกษาปีที่ 2</v>
      </c>
      <c r="G11" s="63">
        <f>ป.2!W27</f>
        <v>0</v>
      </c>
      <c r="H11" s="63">
        <f>ป.2!X27</f>
        <v>3</v>
      </c>
      <c r="I11" s="63">
        <f>ป.2!Y27</f>
        <v>2</v>
      </c>
      <c r="J11" s="63">
        <f>ป.2!Z27</f>
        <v>3</v>
      </c>
      <c r="K11" s="63">
        <f>ป.2!AA27</f>
        <v>2</v>
      </c>
      <c r="L11" s="63">
        <f>ป.2!AB27</f>
        <v>1</v>
      </c>
      <c r="M11" s="63">
        <f>ป.2!AC27</f>
        <v>0</v>
      </c>
      <c r="N11" s="63">
        <f>ป.2!AD27</f>
        <v>11</v>
      </c>
      <c r="O11" s="24"/>
      <c r="P11" s="25" t="s">
        <v>354</v>
      </c>
      <c r="Q11" s="26">
        <f>SUM(Q8:Q10)</f>
        <v>18</v>
      </c>
      <c r="R11" s="26">
        <f>SUM(R8:R10)</f>
        <v>18</v>
      </c>
      <c r="S11" s="26">
        <f t="shared" si="1"/>
        <v>36</v>
      </c>
      <c r="T11" s="22"/>
      <c r="U11" s="20">
        <f>SUM(U8:U10)</f>
        <v>5220</v>
      </c>
      <c r="V11" s="24"/>
      <c r="W11" s="25" t="s">
        <v>354</v>
      </c>
      <c r="X11" s="26">
        <f>SUM(X8:X10)</f>
        <v>18</v>
      </c>
      <c r="Y11" s="26">
        <f>SUM(Y8:Y10)</f>
        <v>18</v>
      </c>
      <c r="Z11" s="26">
        <f t="shared" si="2"/>
        <v>36</v>
      </c>
      <c r="AA11" s="22"/>
      <c r="AB11" s="20">
        <f>SUM(AB8:AB10)</f>
        <v>11700</v>
      </c>
    </row>
    <row r="12" spans="1:28" ht="24.75" customHeight="1">
      <c r="A12" s="62" t="s">
        <v>357</v>
      </c>
      <c r="B12" s="63">
        <v>6</v>
      </c>
      <c r="C12" s="63">
        <f>ป.3!E27</f>
        <v>4</v>
      </c>
      <c r="D12" s="63">
        <f>B12+C12</f>
        <v>10</v>
      </c>
      <c r="E12" s="63">
        <v>1</v>
      </c>
      <c r="F12" s="181" t="str">
        <f t="shared" si="0"/>
        <v>ประถมศึกษาปีที่ 3</v>
      </c>
      <c r="G12" s="63">
        <v>1</v>
      </c>
      <c r="H12" s="63">
        <f>ป.3!X27</f>
        <v>1</v>
      </c>
      <c r="I12" s="63">
        <f>ป.3!Y27</f>
        <v>1</v>
      </c>
      <c r="J12" s="63">
        <f>ป.3!Z27</f>
        <v>3</v>
      </c>
      <c r="K12" s="63">
        <f>ป.3!AA27</f>
        <v>2</v>
      </c>
      <c r="L12" s="63">
        <f>ป.3!AB27</f>
        <v>0</v>
      </c>
      <c r="M12" s="63">
        <f>ป.3!AC27</f>
        <v>2</v>
      </c>
      <c r="N12" s="63">
        <v>10</v>
      </c>
      <c r="O12" s="21"/>
      <c r="P12" s="27" t="s">
        <v>356</v>
      </c>
      <c r="Q12" s="13">
        <f>B11</f>
        <v>6</v>
      </c>
      <c r="R12" s="13">
        <f>C11</f>
        <v>5</v>
      </c>
      <c r="S12" s="28">
        <f t="shared" si="1"/>
        <v>11</v>
      </c>
      <c r="T12" s="19">
        <v>220</v>
      </c>
      <c r="U12" s="20">
        <f t="shared" si="6"/>
        <v>2420</v>
      </c>
      <c r="V12" s="21"/>
      <c r="W12" s="27" t="s">
        <v>356</v>
      </c>
      <c r="X12" s="13">
        <f>Q12</f>
        <v>6</v>
      </c>
      <c r="Y12" s="13">
        <f>R12</f>
        <v>5</v>
      </c>
      <c r="Z12" s="28">
        <f t="shared" si="2"/>
        <v>11</v>
      </c>
      <c r="AA12" s="19">
        <v>400</v>
      </c>
      <c r="AB12" s="20">
        <f>Z12*AA12</f>
        <v>4400</v>
      </c>
    </row>
    <row r="13" spans="1:28" ht="24.75" customHeight="1">
      <c r="A13" s="62" t="s">
        <v>359</v>
      </c>
      <c r="B13" s="63">
        <f>ป.4!D23</f>
        <v>9</v>
      </c>
      <c r="C13" s="63">
        <f>ป.4!E23</f>
        <v>7</v>
      </c>
      <c r="D13" s="63">
        <f t="shared" si="3"/>
        <v>16</v>
      </c>
      <c r="E13" s="63">
        <v>1</v>
      </c>
      <c r="F13" s="181" t="str">
        <f t="shared" si="0"/>
        <v>ประถมศึกษาปีที่ 4</v>
      </c>
      <c r="G13" s="63">
        <f>ป.4!W23</f>
        <v>1</v>
      </c>
      <c r="H13" s="63">
        <f>ป.4!X23</f>
        <v>3</v>
      </c>
      <c r="I13" s="63">
        <f>ป.4!Y23</f>
        <v>2</v>
      </c>
      <c r="J13" s="63">
        <f>ป.4!Z23</f>
        <v>5</v>
      </c>
      <c r="K13" s="63">
        <f>ป.4!AA23</f>
        <v>1</v>
      </c>
      <c r="L13" s="63">
        <f>ป.4!AB23</f>
        <v>2</v>
      </c>
      <c r="M13" s="63">
        <f>ป.4!AC23</f>
        <v>2</v>
      </c>
      <c r="N13" s="63">
        <f>ป.4!AD23</f>
        <v>16</v>
      </c>
      <c r="O13" s="21"/>
      <c r="P13" s="27" t="s">
        <v>358</v>
      </c>
      <c r="Q13" s="13">
        <f t="shared" ref="Q13:R15" si="8">B12</f>
        <v>6</v>
      </c>
      <c r="R13" s="13">
        <f t="shared" si="8"/>
        <v>4</v>
      </c>
      <c r="S13" s="28">
        <f t="shared" si="1"/>
        <v>10</v>
      </c>
      <c r="T13" s="22">
        <v>220</v>
      </c>
      <c r="U13" s="20">
        <f>S13*T13</f>
        <v>2200</v>
      </c>
      <c r="V13" s="21"/>
      <c r="W13" s="27" t="s">
        <v>358</v>
      </c>
      <c r="X13" s="13">
        <f t="shared" ref="X13:Y16" si="9">Q13</f>
        <v>6</v>
      </c>
      <c r="Y13" s="13">
        <f t="shared" si="9"/>
        <v>4</v>
      </c>
      <c r="Z13" s="28">
        <f t="shared" si="2"/>
        <v>10</v>
      </c>
      <c r="AA13" s="22">
        <v>400</v>
      </c>
      <c r="AB13" s="20">
        <f>Z13*AA13</f>
        <v>4000</v>
      </c>
    </row>
    <row r="14" spans="1:28" ht="24.75" customHeight="1">
      <c r="A14" s="62" t="s">
        <v>361</v>
      </c>
      <c r="B14" s="63">
        <f>ป.5!D27</f>
        <v>8</v>
      </c>
      <c r="C14" s="63">
        <f>ป.5!E27</f>
        <v>9</v>
      </c>
      <c r="D14" s="63">
        <f t="shared" si="3"/>
        <v>17</v>
      </c>
      <c r="E14" s="63">
        <v>1</v>
      </c>
      <c r="F14" s="181" t="str">
        <f t="shared" si="0"/>
        <v>ประถมศึกษาปีที่ 5</v>
      </c>
      <c r="G14" s="63">
        <f>ป.5!W27</f>
        <v>0</v>
      </c>
      <c r="H14" s="63">
        <f>ป.5!X27</f>
        <v>1</v>
      </c>
      <c r="I14" s="63">
        <f>ป.5!Y27</f>
        <v>4</v>
      </c>
      <c r="J14" s="63">
        <f>ป.5!Z27</f>
        <v>3</v>
      </c>
      <c r="K14" s="63">
        <f>ป.5!AA27</f>
        <v>3</v>
      </c>
      <c r="L14" s="63">
        <f>ป.5!AB27</f>
        <v>2</v>
      </c>
      <c r="M14" s="63">
        <f>ป.5!AC27</f>
        <v>4</v>
      </c>
      <c r="N14" s="63">
        <f>ป.5!AD27</f>
        <v>17</v>
      </c>
      <c r="O14" s="21"/>
      <c r="P14" s="27" t="s">
        <v>360</v>
      </c>
      <c r="Q14" s="13">
        <f t="shared" si="8"/>
        <v>9</v>
      </c>
      <c r="R14" s="13">
        <f t="shared" si="8"/>
        <v>7</v>
      </c>
      <c r="S14" s="28">
        <f t="shared" si="1"/>
        <v>16</v>
      </c>
      <c r="T14" s="19">
        <v>220</v>
      </c>
      <c r="U14" s="20">
        <f t="shared" si="6"/>
        <v>3520</v>
      </c>
      <c r="V14" s="21"/>
      <c r="W14" s="27" t="s">
        <v>360</v>
      </c>
      <c r="X14" s="13">
        <f t="shared" si="9"/>
        <v>9</v>
      </c>
      <c r="Y14" s="13">
        <f t="shared" si="9"/>
        <v>7</v>
      </c>
      <c r="Z14" s="28">
        <f t="shared" si="2"/>
        <v>16</v>
      </c>
      <c r="AA14" s="19">
        <v>400</v>
      </c>
      <c r="AB14" s="20">
        <f t="shared" ref="AB14:AB16" si="10">Z14*AA14</f>
        <v>6400</v>
      </c>
    </row>
    <row r="15" spans="1:28" ht="24.75" customHeight="1">
      <c r="A15" s="62" t="s">
        <v>363</v>
      </c>
      <c r="B15" s="63">
        <f>ป.6!D28</f>
        <v>4</v>
      </c>
      <c r="C15" s="63">
        <f>ป.6!E28</f>
        <v>7</v>
      </c>
      <c r="D15" s="63">
        <f>ป.6!F28</f>
        <v>11</v>
      </c>
      <c r="E15" s="63">
        <v>1</v>
      </c>
      <c r="F15" s="181" t="str">
        <f t="shared" si="0"/>
        <v>ประถมศึกษาปีที่ 6</v>
      </c>
      <c r="G15" s="63">
        <f>ป.6!W28</f>
        <v>0</v>
      </c>
      <c r="H15" s="63">
        <f>ป.6!X28</f>
        <v>3</v>
      </c>
      <c r="I15" s="63">
        <f>ป.6!Y28</f>
        <v>1</v>
      </c>
      <c r="J15" s="63">
        <f>ป.6!Z28</f>
        <v>2</v>
      </c>
      <c r="K15" s="63">
        <f>ป.6!AA28</f>
        <v>2</v>
      </c>
      <c r="L15" s="63">
        <f>ป.6!AB28</f>
        <v>0</v>
      </c>
      <c r="M15" s="63">
        <f>ป.6!AC28</f>
        <v>3</v>
      </c>
      <c r="N15" s="63">
        <f>ป.6!AD28</f>
        <v>11</v>
      </c>
      <c r="O15" s="21"/>
      <c r="P15" s="27" t="s">
        <v>362</v>
      </c>
      <c r="Q15" s="13">
        <f t="shared" si="8"/>
        <v>8</v>
      </c>
      <c r="R15" s="13">
        <f t="shared" si="8"/>
        <v>9</v>
      </c>
      <c r="S15" s="28">
        <f t="shared" si="1"/>
        <v>17</v>
      </c>
      <c r="T15" s="22">
        <v>220</v>
      </c>
      <c r="U15" s="20">
        <f t="shared" si="6"/>
        <v>3740</v>
      </c>
      <c r="V15" s="21"/>
      <c r="W15" s="27" t="s">
        <v>362</v>
      </c>
      <c r="X15" s="13">
        <f t="shared" si="9"/>
        <v>8</v>
      </c>
      <c r="Y15" s="13">
        <f t="shared" si="9"/>
        <v>9</v>
      </c>
      <c r="Z15" s="28">
        <f t="shared" si="2"/>
        <v>17</v>
      </c>
      <c r="AA15" s="22">
        <v>400</v>
      </c>
      <c r="AB15" s="20">
        <f t="shared" si="10"/>
        <v>6800</v>
      </c>
    </row>
    <row r="16" spans="1:28" ht="24.75" customHeight="1">
      <c r="A16" s="64" t="s">
        <v>364</v>
      </c>
      <c r="B16" s="60">
        <f>B7+B8+B9</f>
        <v>14</v>
      </c>
      <c r="C16" s="60">
        <f>C7+C8+C9</f>
        <v>11</v>
      </c>
      <c r="D16" s="60">
        <f>D7+D8+D9</f>
        <v>25</v>
      </c>
      <c r="E16" s="60">
        <f>E7+E8+E9</f>
        <v>3</v>
      </c>
      <c r="F16" s="64" t="s">
        <v>364</v>
      </c>
      <c r="G16" s="63">
        <f t="shared" ref="G16:N16" si="11">G7+G8+G9</f>
        <v>1</v>
      </c>
      <c r="H16" s="63">
        <f t="shared" si="11"/>
        <v>7</v>
      </c>
      <c r="I16" s="63">
        <f t="shared" si="11"/>
        <v>4</v>
      </c>
      <c r="J16" s="63">
        <f t="shared" si="11"/>
        <v>4</v>
      </c>
      <c r="K16" s="63">
        <f t="shared" si="11"/>
        <v>4</v>
      </c>
      <c r="L16" s="63">
        <f t="shared" si="11"/>
        <v>2</v>
      </c>
      <c r="M16" s="63">
        <f t="shared" si="11"/>
        <v>3</v>
      </c>
      <c r="N16" s="63">
        <f t="shared" si="11"/>
        <v>25</v>
      </c>
      <c r="O16" s="21"/>
      <c r="P16" s="27" t="s">
        <v>365</v>
      </c>
      <c r="Q16" s="13" t="e">
        <f>#REF!</f>
        <v>#REF!</v>
      </c>
      <c r="R16" s="13" t="e">
        <f>#REF!</f>
        <v>#REF!</v>
      </c>
      <c r="S16" s="28" t="e">
        <f t="shared" si="1"/>
        <v>#REF!</v>
      </c>
      <c r="T16" s="22">
        <v>220</v>
      </c>
      <c r="U16" s="20" t="e">
        <f t="shared" si="6"/>
        <v>#REF!</v>
      </c>
      <c r="V16" s="21"/>
      <c r="W16" s="27" t="s">
        <v>365</v>
      </c>
      <c r="X16" s="13" t="e">
        <f t="shared" si="9"/>
        <v>#REF!</v>
      </c>
      <c r="Y16" s="13" t="e">
        <f t="shared" si="9"/>
        <v>#REF!</v>
      </c>
      <c r="Z16" s="28" t="e">
        <f t="shared" si="2"/>
        <v>#REF!</v>
      </c>
      <c r="AA16" s="22">
        <v>400</v>
      </c>
      <c r="AB16" s="20" t="e">
        <f t="shared" si="10"/>
        <v>#REF!</v>
      </c>
    </row>
    <row r="17" spans="1:28" ht="24.75" customHeight="1">
      <c r="A17" s="64" t="s">
        <v>366</v>
      </c>
      <c r="B17" s="60">
        <f>B10+B11+B12+B13+B14+B15</f>
        <v>38</v>
      </c>
      <c r="C17" s="60">
        <f>C10+C11+C12+C13+C14+C15</f>
        <v>39</v>
      </c>
      <c r="D17" s="60">
        <f>D10+D11+D12+D13+D14+D15</f>
        <v>77</v>
      </c>
      <c r="E17" s="60">
        <f>E10+E11+E12+E13+E14+E15</f>
        <v>6</v>
      </c>
      <c r="F17" s="64" t="s">
        <v>366</v>
      </c>
      <c r="G17" s="63">
        <f>G10+G11+G12+G13+G14+G15</f>
        <v>2</v>
      </c>
      <c r="H17" s="63">
        <f>H10+H11+H12+H13+H14+H15</f>
        <v>14</v>
      </c>
      <c r="I17" s="63">
        <f>I10+I11+I12+I13+I14+I15</f>
        <v>13</v>
      </c>
      <c r="J17" s="63">
        <f>J10+J11+J12+J13+J14+J15</f>
        <v>18</v>
      </c>
      <c r="K17" s="63">
        <f>K10+K11+K12+K13+K14+K15</f>
        <v>11</v>
      </c>
      <c r="L17" s="63">
        <f>L10+L11+L12+L13+L14+L15+L16</f>
        <v>9</v>
      </c>
      <c r="M17" s="63">
        <f>M10+M11+M12+M13+M14+M15+M16</f>
        <v>15</v>
      </c>
      <c r="N17" s="63">
        <f>N10+N11+N12+N13+N14+N15</f>
        <v>77</v>
      </c>
      <c r="O17" s="29"/>
      <c r="P17" s="25" t="s">
        <v>367</v>
      </c>
      <c r="Q17" s="25" t="e">
        <f>SUM(Q12:Q16)</f>
        <v>#REF!</v>
      </c>
      <c r="R17" s="25" t="e">
        <f>SUM(R12:R16)</f>
        <v>#REF!</v>
      </c>
      <c r="S17" s="30" t="e">
        <f t="shared" si="1"/>
        <v>#REF!</v>
      </c>
      <c r="T17" s="23"/>
      <c r="U17" s="31" t="e">
        <f>SUM(U12:U16)</f>
        <v>#REF!</v>
      </c>
      <c r="V17" s="29"/>
      <c r="W17" s="25" t="s">
        <v>367</v>
      </c>
      <c r="X17" s="25" t="e">
        <f>SUM(X12:X16)</f>
        <v>#REF!</v>
      </c>
      <c r="Y17" s="25" t="e">
        <f>SUM(Y12:Y16)</f>
        <v>#REF!</v>
      </c>
      <c r="Z17" s="30" t="e">
        <f t="shared" si="2"/>
        <v>#REF!</v>
      </c>
      <c r="AA17" s="23"/>
      <c r="AB17" s="31" t="e">
        <f>SUM(AB12:AB16)</f>
        <v>#REF!</v>
      </c>
    </row>
    <row r="18" spans="1:28" ht="24.75" customHeight="1">
      <c r="A18" s="64" t="s">
        <v>368</v>
      </c>
      <c r="B18" s="60">
        <f>B16+B17</f>
        <v>52</v>
      </c>
      <c r="C18" s="179">
        <f t="shared" ref="C18:D18" si="12">C16+C17</f>
        <v>50</v>
      </c>
      <c r="D18" s="179">
        <f t="shared" si="12"/>
        <v>102</v>
      </c>
      <c r="E18" s="60">
        <f>SUM(E16:E17)</f>
        <v>9</v>
      </c>
      <c r="F18" s="64" t="s">
        <v>368</v>
      </c>
      <c r="G18" s="63">
        <f t="shared" ref="G18:M18" si="13">SUM(G16:G17)</f>
        <v>3</v>
      </c>
      <c r="H18" s="63">
        <f t="shared" si="13"/>
        <v>21</v>
      </c>
      <c r="I18" s="63">
        <f t="shared" si="13"/>
        <v>17</v>
      </c>
      <c r="J18" s="63">
        <f t="shared" si="13"/>
        <v>22</v>
      </c>
      <c r="K18" s="63">
        <f t="shared" si="13"/>
        <v>15</v>
      </c>
      <c r="L18" s="63">
        <f t="shared" si="13"/>
        <v>11</v>
      </c>
      <c r="M18" s="63">
        <f t="shared" si="13"/>
        <v>18</v>
      </c>
      <c r="N18" s="63">
        <f>SUM(N16:N17)</f>
        <v>102</v>
      </c>
      <c r="O18" s="29"/>
      <c r="P18" s="25" t="s">
        <v>369</v>
      </c>
      <c r="Q18" s="25" t="e">
        <f>Q11+Q17</f>
        <v>#REF!</v>
      </c>
      <c r="R18" s="25" t="e">
        <f>R11+R17</f>
        <v>#REF!</v>
      </c>
      <c r="S18" s="30" t="e">
        <f>S11+S17</f>
        <v>#REF!</v>
      </c>
      <c r="T18" s="22"/>
      <c r="U18" s="32" t="e">
        <f>U11+U17</f>
        <v>#REF!</v>
      </c>
      <c r="V18" s="29"/>
      <c r="W18" s="25" t="s">
        <v>369</v>
      </c>
      <c r="X18" s="25" t="e">
        <f>X11+X17</f>
        <v>#REF!</v>
      </c>
      <c r="Y18" s="25" t="e">
        <f>Y11+Y17</f>
        <v>#REF!</v>
      </c>
      <c r="Z18" s="30" t="e">
        <f>Z11+Z17</f>
        <v>#REF!</v>
      </c>
      <c r="AA18" s="22"/>
      <c r="AB18" s="32" t="e">
        <f>AB11+AB17</f>
        <v>#REF!</v>
      </c>
    </row>
    <row r="19" spans="1:28">
      <c r="O19" s="33"/>
      <c r="P19" s="33"/>
      <c r="Q19" s="33"/>
      <c r="R19" s="33"/>
      <c r="S19" s="33"/>
      <c r="T19" s="34"/>
      <c r="U19" s="34"/>
      <c r="V19" s="33"/>
      <c r="W19" s="33"/>
      <c r="X19" s="33"/>
      <c r="Y19" s="33"/>
      <c r="Z19" s="33"/>
      <c r="AA19" s="34"/>
      <c r="AB19" s="34"/>
    </row>
    <row r="20" spans="1:28">
      <c r="B20" s="58"/>
      <c r="C20" s="58"/>
      <c r="D20" s="58"/>
      <c r="E20" s="58"/>
      <c r="O20" s="35"/>
      <c r="P20" s="36" t="s">
        <v>370</v>
      </c>
      <c r="Q20" s="37"/>
      <c r="R20" s="36"/>
      <c r="S20" s="38"/>
      <c r="T20" s="39" t="s">
        <v>371</v>
      </c>
      <c r="U20" s="39" t="s">
        <v>336</v>
      </c>
      <c r="V20" s="35"/>
      <c r="W20" s="36" t="s">
        <v>370</v>
      </c>
      <c r="X20" s="37"/>
      <c r="Y20" s="36"/>
      <c r="Z20" s="38"/>
      <c r="AA20" s="39" t="s">
        <v>371</v>
      </c>
      <c r="AB20" s="39" t="s">
        <v>336</v>
      </c>
    </row>
    <row r="21" spans="1:28">
      <c r="B21" s="58"/>
      <c r="C21" s="58"/>
      <c r="D21" s="58"/>
      <c r="E21" s="58"/>
      <c r="O21" s="35"/>
      <c r="P21" s="40" t="s">
        <v>335</v>
      </c>
      <c r="Q21" s="37" t="s">
        <v>372</v>
      </c>
      <c r="R21" s="41">
        <f>S11</f>
        <v>36</v>
      </c>
      <c r="S21" s="42"/>
      <c r="T21" s="43">
        <v>145</v>
      </c>
      <c r="U21" s="43">
        <f t="shared" ref="U21" si="14">R21*T21</f>
        <v>5220</v>
      </c>
      <c r="V21" s="35"/>
      <c r="W21" s="40" t="s">
        <v>337</v>
      </c>
      <c r="X21" s="37" t="s">
        <v>372</v>
      </c>
      <c r="Y21" s="41">
        <f>Z11</f>
        <v>36</v>
      </c>
      <c r="Z21" s="42"/>
      <c r="AA21" s="43">
        <v>325</v>
      </c>
      <c r="AB21" s="43">
        <f t="shared" ref="AB21" si="15">Y21*AA21</f>
        <v>11700</v>
      </c>
    </row>
    <row r="22" spans="1:28">
      <c r="A22" s="148"/>
      <c r="B22" s="148"/>
      <c r="C22" s="148"/>
      <c r="D22" s="148"/>
      <c r="E22" s="148"/>
      <c r="O22" s="35"/>
      <c r="P22" s="36" t="s">
        <v>335</v>
      </c>
      <c r="Q22" s="44" t="s">
        <v>373</v>
      </c>
      <c r="R22" s="45" t="e">
        <f>S17</f>
        <v>#REF!</v>
      </c>
      <c r="S22" s="46"/>
      <c r="T22" s="47">
        <v>220</v>
      </c>
      <c r="U22" s="47" t="e">
        <f>R22*T22</f>
        <v>#REF!</v>
      </c>
      <c r="V22" s="35"/>
      <c r="W22" s="36" t="s">
        <v>337</v>
      </c>
      <c r="X22" s="44" t="s">
        <v>373</v>
      </c>
      <c r="Y22" s="45" t="e">
        <f>Z17</f>
        <v>#REF!</v>
      </c>
      <c r="Z22" s="46"/>
      <c r="AA22" s="47">
        <v>400</v>
      </c>
      <c r="AB22" s="47" t="e">
        <f>Y22*AA22</f>
        <v>#REF!</v>
      </c>
    </row>
    <row r="23" spans="1:28">
      <c r="A23" s="148"/>
      <c r="B23" s="148"/>
      <c r="C23" s="148"/>
      <c r="D23" s="148"/>
      <c r="E23" s="148"/>
      <c r="O23" s="35"/>
      <c r="P23" s="35"/>
      <c r="Q23" s="48"/>
      <c r="R23" s="49"/>
      <c r="S23" s="50"/>
      <c r="T23" s="51"/>
      <c r="U23" s="52"/>
      <c r="V23" s="35"/>
      <c r="W23" s="35"/>
      <c r="X23" s="48"/>
      <c r="Y23" s="49"/>
      <c r="Z23" s="50"/>
      <c r="AA23" s="51"/>
      <c r="AB23" s="52"/>
    </row>
    <row r="24" spans="1:28">
      <c r="A24" s="148"/>
      <c r="B24" s="148"/>
      <c r="C24" s="148"/>
      <c r="D24" s="148"/>
      <c r="E24" s="148"/>
      <c r="O24" s="35"/>
      <c r="P24" s="53" t="s">
        <v>335</v>
      </c>
      <c r="Q24" s="65" t="s">
        <v>374</v>
      </c>
      <c r="R24" s="54" t="e">
        <f>R21+R22</f>
        <v>#REF!</v>
      </c>
      <c r="S24" s="55"/>
      <c r="T24" s="56">
        <f>T21+T22</f>
        <v>365</v>
      </c>
      <c r="U24" s="56" t="e">
        <f>U21+U22</f>
        <v>#REF!</v>
      </c>
      <c r="V24" s="35"/>
      <c r="W24" s="53" t="s">
        <v>337</v>
      </c>
      <c r="X24" s="65" t="s">
        <v>374</v>
      </c>
      <c r="Y24" s="54" t="e">
        <f>Y21+Y22</f>
        <v>#REF!</v>
      </c>
      <c r="Z24" s="55"/>
      <c r="AA24" s="56">
        <f>AA21+AA22</f>
        <v>725</v>
      </c>
      <c r="AB24" s="56" t="e">
        <f>AB21+AB22</f>
        <v>#REF!</v>
      </c>
    </row>
    <row r="25" spans="1:28">
      <c r="A25" s="148"/>
      <c r="B25" s="148"/>
      <c r="C25" s="148"/>
      <c r="D25" s="148"/>
      <c r="E25" s="148"/>
      <c r="O25" s="35"/>
      <c r="P25" s="57"/>
      <c r="Q25" s="57"/>
      <c r="R25" s="57"/>
      <c r="S25" s="57"/>
      <c r="T25" s="57"/>
      <c r="U25" s="57"/>
      <c r="V25" s="35"/>
      <c r="W25" s="57"/>
      <c r="X25" s="57"/>
      <c r="Y25" s="57"/>
      <c r="Z25" s="57"/>
      <c r="AA25" s="57"/>
      <c r="AB25" s="57"/>
    </row>
    <row r="26" spans="1:28">
      <c r="A26" s="148"/>
      <c r="B26" s="148"/>
      <c r="C26" s="148"/>
      <c r="D26" s="148"/>
      <c r="E26" s="148"/>
      <c r="O26" s="35"/>
      <c r="P26" s="9"/>
      <c r="Q26" s="9"/>
      <c r="R26" s="9"/>
      <c r="S26" s="9"/>
      <c r="T26" s="9"/>
      <c r="U26" s="9"/>
      <c r="V26" s="35"/>
      <c r="W26" s="9"/>
      <c r="X26" s="9"/>
      <c r="Y26" s="9"/>
      <c r="Z26" s="9"/>
      <c r="AA26" s="9"/>
      <c r="AB26" s="9"/>
    </row>
    <row r="27" spans="1:28">
      <c r="A27" s="148"/>
      <c r="B27" s="148"/>
      <c r="C27" s="148"/>
      <c r="D27" s="148"/>
      <c r="E27" s="148"/>
    </row>
    <row r="28" spans="1:28">
      <c r="A28" s="148"/>
      <c r="B28" s="148"/>
      <c r="C28" s="148"/>
      <c r="D28" s="148"/>
      <c r="E28" s="148"/>
    </row>
  </sheetData>
  <sheetProtection formatCells="0"/>
  <mergeCells count="13">
    <mergeCell ref="N5:N6"/>
    <mergeCell ref="F5:F6"/>
    <mergeCell ref="B5:D5"/>
    <mergeCell ref="A5:A6"/>
    <mergeCell ref="E5:E6"/>
    <mergeCell ref="M5:M6"/>
    <mergeCell ref="G5:L5"/>
    <mergeCell ref="W4:Z4"/>
    <mergeCell ref="W5:W6"/>
    <mergeCell ref="X5:Z5"/>
    <mergeCell ref="P4:S4"/>
    <mergeCell ref="P5:P6"/>
    <mergeCell ref="Q5:S5"/>
  </mergeCells>
  <phoneticPr fontId="21" type="noConversion"/>
  <pageMargins left="1.0166666666666666" right="0.4017857142857143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19</vt:i4>
      </vt:variant>
    </vt:vector>
  </HeadingPairs>
  <TitlesOfParts>
    <vt:vector size="29" baseType="lpstr"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รวมแยกเพศ</vt:lpstr>
      <vt:lpstr>ป.1!Print_Area</vt:lpstr>
      <vt:lpstr>ป.2!Print_Area</vt:lpstr>
      <vt:lpstr>ป.3!Print_Area</vt:lpstr>
      <vt:lpstr>ป.4!Print_Area</vt:lpstr>
      <vt:lpstr>ป.5!Print_Area</vt:lpstr>
      <vt:lpstr>ป.6!Print_Area</vt:lpstr>
      <vt:lpstr>รวมแยกเพศ!Print_Area</vt:lpstr>
      <vt:lpstr>อ.1!Print_Area</vt:lpstr>
      <vt:lpstr>อ.2!Print_Area</vt:lpstr>
      <vt:lpstr>อ.3!Print_Area</vt:lpstr>
      <vt:lpstr>ป.1!Print_Titles</vt:lpstr>
      <vt:lpstr>ป.2!Print_Titles</vt:lpstr>
      <vt:lpstr>ป.3!Print_Titles</vt:lpstr>
      <vt:lpstr>ป.4!Print_Titles</vt:lpstr>
      <vt:lpstr>ป.5!Print_Titles</vt:lpstr>
      <vt:lpstr>ป.6!Print_Titles</vt:lpstr>
      <vt:lpstr>อ.1!Print_Titles</vt:lpstr>
      <vt:lpstr>อ.2!Print_Titles</vt:lpstr>
      <vt:lpstr>อ.3!Print_Titles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banlaoschool2557@hotmail.com</cp:lastModifiedBy>
  <cp:revision/>
  <cp:lastPrinted>2024-06-18T02:29:40Z</cp:lastPrinted>
  <dcterms:created xsi:type="dcterms:W3CDTF">2020-03-26T05:53:43Z</dcterms:created>
  <dcterms:modified xsi:type="dcterms:W3CDTF">2024-09-04T02:23:25Z</dcterms:modified>
</cp:coreProperties>
</file>